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swanlibraries.sharepoint.com/SharedDocs/User Experience/Discovery/Discovery Platform Evaluation/"/>
    </mc:Choice>
  </mc:AlternateContent>
  <xr:revisionPtr revIDLastSave="0" documentId="8_{B90F8E78-B724-43BF-9ED2-60482C6F8395}" xr6:coauthVersionLast="47" xr6:coauthVersionMax="47" xr10:uidLastSave="{00000000-0000-0000-0000-000000000000}"/>
  <bookViews>
    <workbookView xWindow="14590" yWindow="1580" windowWidth="21640" windowHeight="16100" tabRatio="598" xr2:uid="{F7AD79C7-B2A6-4775-9E35-1CB3F04DEF01}"/>
  </bookViews>
  <sheets>
    <sheet name="Introduction" sheetId="8" r:id="rId1"/>
    <sheet name="Feature Matrix Scores" sheetId="12" r:id="rId2"/>
    <sheet name="Feature Matrix" sheetId="1" r:id="rId3"/>
    <sheet name="DUX-LL" sheetId="6" state="hidden" r:id="rId4"/>
    <sheet name="DUX-DT" sheetId="5" state="hidden" r:id="rId5"/>
    <sheet name="DUX-TW" sheetId="7" state="hidden" r:id="rId6"/>
    <sheet name="ILS Discovery RFP Criteria" sheetId="4"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62" i="1" l="1"/>
  <c r="N162" i="1"/>
  <c r="M163" i="1"/>
  <c r="N163" i="1"/>
  <c r="M164" i="1"/>
  <c r="N164" i="1"/>
  <c r="E202" i="1"/>
  <c r="M165" i="1"/>
  <c r="N165" i="1"/>
  <c r="M166" i="1"/>
  <c r="N166" i="1"/>
  <c r="N202" i="1" s="1"/>
  <c r="M167" i="1"/>
  <c r="N167" i="1"/>
  <c r="H202" i="1"/>
  <c r="M168" i="1"/>
  <c r="N168" i="1"/>
  <c r="M169" i="1"/>
  <c r="N169" i="1"/>
  <c r="M170" i="1"/>
  <c r="N170" i="1"/>
  <c r="M171" i="1"/>
  <c r="N171" i="1"/>
  <c r="M172" i="1"/>
  <c r="N172" i="1"/>
  <c r="M173" i="1"/>
  <c r="N173" i="1"/>
  <c r="M174" i="1"/>
  <c r="N174" i="1"/>
  <c r="M175" i="1"/>
  <c r="N175" i="1"/>
  <c r="M176" i="1"/>
  <c r="N176" i="1"/>
  <c r="M177" i="1"/>
  <c r="N177" i="1"/>
  <c r="M178" i="1"/>
  <c r="N178" i="1"/>
  <c r="M179" i="1"/>
  <c r="N179" i="1"/>
  <c r="M180" i="1"/>
  <c r="N180" i="1"/>
  <c r="M181" i="1"/>
  <c r="N181" i="1"/>
  <c r="M182" i="1"/>
  <c r="N182" i="1"/>
  <c r="M183" i="1"/>
  <c r="N183" i="1"/>
  <c r="M184" i="1"/>
  <c r="N184" i="1"/>
  <c r="M185" i="1"/>
  <c r="N185" i="1"/>
  <c r="M186" i="1"/>
  <c r="N186" i="1"/>
  <c r="M187" i="1"/>
  <c r="N187" i="1"/>
  <c r="M188" i="1"/>
  <c r="N188" i="1"/>
  <c r="M189" i="1"/>
  <c r="N189" i="1"/>
  <c r="M190" i="1"/>
  <c r="N190" i="1"/>
  <c r="M191" i="1"/>
  <c r="N191" i="1"/>
  <c r="M192" i="1"/>
  <c r="N192" i="1"/>
  <c r="M193" i="1"/>
  <c r="N193" i="1"/>
  <c r="M194" i="1"/>
  <c r="N194" i="1"/>
  <c r="M195" i="1"/>
  <c r="N195" i="1"/>
  <c r="M196" i="1"/>
  <c r="N196" i="1"/>
  <c r="M197" i="1"/>
  <c r="N197" i="1"/>
  <c r="M198" i="1"/>
  <c r="N198" i="1"/>
  <c r="M199" i="1"/>
  <c r="N199" i="1"/>
  <c r="M200" i="1"/>
  <c r="N200" i="1"/>
  <c r="M201" i="1"/>
  <c r="N201" i="1"/>
  <c r="P20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N5" i="1"/>
  <c r="N4" i="1"/>
  <c r="N3" i="1"/>
  <c r="J202" i="1" l="1"/>
  <c r="G20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I13" i="12" s="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I11" i="12" s="1"/>
  <c r="M62" i="1"/>
  <c r="M61" i="1"/>
  <c r="I9" i="12" s="1"/>
  <c r="M60" i="1"/>
  <c r="M59" i="1"/>
  <c r="M58" i="1"/>
  <c r="M57" i="1"/>
  <c r="M56" i="1"/>
  <c r="M55" i="1"/>
  <c r="M54" i="1"/>
  <c r="M53" i="1"/>
  <c r="M52" i="1"/>
  <c r="M51" i="1"/>
  <c r="M50" i="1"/>
  <c r="M49" i="1"/>
  <c r="M48" i="1"/>
  <c r="M47" i="1"/>
  <c r="M46" i="1"/>
  <c r="M45" i="1"/>
  <c r="M44" i="1"/>
  <c r="M43" i="1"/>
  <c r="M42" i="1"/>
  <c r="M41" i="1"/>
  <c r="M40" i="1"/>
  <c r="M39" i="1"/>
  <c r="M38" i="1"/>
  <c r="M37" i="1"/>
  <c r="M36" i="1"/>
  <c r="M35" i="1"/>
  <c r="I8" i="12" s="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M4" i="1"/>
  <c r="M3" i="1"/>
  <c r="I2" i="12" s="1"/>
  <c r="M202" i="1" l="1"/>
  <c r="K202" i="1"/>
  <c r="I4" i="12"/>
  <c r="I19" i="12"/>
  <c r="I6" i="12"/>
  <c r="I3" i="12"/>
  <c r="I7" i="12"/>
  <c r="I12" i="12"/>
  <c r="I20" i="12"/>
  <c r="I5" i="12"/>
  <c r="I14" i="12"/>
  <c r="I16" i="12"/>
  <c r="I18" i="12"/>
  <c r="I15" i="12"/>
  <c r="I17" i="12"/>
  <c r="I21" i="12"/>
  <c r="I22" i="12"/>
  <c r="I10" i="12"/>
  <c r="I28" i="12"/>
  <c r="H13" i="12"/>
  <c r="G13" i="12"/>
  <c r="H15" i="12" l="1"/>
  <c r="H22" i="12"/>
  <c r="G3" i="12"/>
  <c r="G7" i="12"/>
  <c r="G9" i="12"/>
  <c r="G12" i="12"/>
  <c r="G19" i="12"/>
  <c r="G20" i="12"/>
  <c r="H5" i="12"/>
  <c r="H14" i="12"/>
  <c r="H16" i="12"/>
  <c r="H18" i="12"/>
  <c r="G14" i="12"/>
  <c r="G16" i="12"/>
  <c r="H2" i="12"/>
  <c r="H8" i="12"/>
  <c r="H17" i="12"/>
  <c r="G11" i="12"/>
  <c r="G15" i="12"/>
  <c r="G17" i="12"/>
  <c r="G21" i="12"/>
  <c r="G22" i="12"/>
  <c r="H4" i="12"/>
  <c r="H6" i="12"/>
  <c r="H10" i="12"/>
  <c r="G5" i="12"/>
  <c r="G18" i="12"/>
  <c r="H11" i="12"/>
  <c r="H21" i="12"/>
  <c r="G2" i="12"/>
  <c r="G8" i="12"/>
  <c r="G4" i="12"/>
  <c r="G6" i="12"/>
  <c r="G10" i="12"/>
  <c r="H3" i="12"/>
  <c r="H7" i="12"/>
  <c r="H9" i="12"/>
  <c r="H12" i="12"/>
  <c r="H19" i="12"/>
  <c r="H20" i="12"/>
  <c r="I25" i="12"/>
  <c r="I29" i="12"/>
  <c r="G29" i="12"/>
  <c r="G28" i="12"/>
  <c r="D18" i="12"/>
  <c r="D16" i="12"/>
  <c r="D15" i="12"/>
  <c r="D14" i="12"/>
  <c r="D13" i="12"/>
  <c r="B12" i="12"/>
  <c r="B13" i="12"/>
  <c r="H28" i="12" l="1"/>
  <c r="H29" i="12"/>
  <c r="G25" i="12"/>
  <c r="H25" i="12"/>
  <c r="D2" i="12"/>
  <c r="D8" i="12"/>
  <c r="D21" i="12"/>
  <c r="C5" i="12"/>
  <c r="D5" i="12"/>
  <c r="D11" i="12"/>
  <c r="D17" i="12"/>
  <c r="D22" i="12"/>
  <c r="C4" i="12"/>
  <c r="D4" i="12"/>
  <c r="D6" i="12"/>
  <c r="D10" i="12"/>
  <c r="D3" i="12"/>
  <c r="D7" i="12"/>
  <c r="D9" i="12"/>
  <c r="D12" i="12"/>
  <c r="D19" i="12"/>
  <c r="D20" i="12"/>
  <c r="B8" i="12"/>
  <c r="C8" i="12"/>
  <c r="C6" i="12"/>
  <c r="C3" i="12"/>
  <c r="C7" i="12"/>
  <c r="B7" i="12"/>
  <c r="C13" i="12"/>
  <c r="C12" i="12"/>
  <c r="C2" i="12"/>
  <c r="B2" i="12"/>
  <c r="D24" i="12" l="1"/>
  <c r="B22" i="12"/>
  <c r="B21" i="12"/>
  <c r="B20" i="12"/>
  <c r="B19" i="12"/>
  <c r="B18" i="12"/>
  <c r="B17" i="12"/>
  <c r="B16" i="12"/>
  <c r="B15" i="12"/>
  <c r="B14" i="12"/>
  <c r="B11" i="12"/>
  <c r="B9" i="12"/>
  <c r="B10" i="12"/>
  <c r="B6" i="12"/>
  <c r="B5" i="12"/>
  <c r="B4" i="12"/>
  <c r="B3" i="12"/>
  <c r="C22" i="12"/>
  <c r="C21" i="12"/>
  <c r="C20" i="12"/>
  <c r="C19" i="12"/>
  <c r="C18" i="12"/>
  <c r="C17" i="12"/>
  <c r="C16" i="12"/>
  <c r="C15" i="12"/>
  <c r="C14" i="12"/>
  <c r="C11" i="12"/>
  <c r="C9" i="12"/>
  <c r="C10" i="12"/>
  <c r="C24" i="12" l="1"/>
  <c r="B24" i="12"/>
</calcChain>
</file>

<file path=xl/sharedStrings.xml><?xml version="1.0" encoding="utf-8"?>
<sst xmlns="http://schemas.openxmlformats.org/spreadsheetml/2006/main" count="808" uniqueCount="416">
  <si>
    <t>Feature Matrix Overview</t>
  </si>
  <si>
    <t>The SWAN UX team is conducting an evaluation of the current landscape of online catalog (OPAC) and discovery platforms. The goal of this evaluation is to establish a shared understanding of the options available to our consortium and determine the future direction of our online catalog.</t>
  </si>
  <si>
    <t xml:space="preserve">This discovery platform evaluation matrix is based on a weighted matrix template, which lists important features or goals and assigns a 'weight' based on importance:
    0 - Not important at all
    1 - Of little importance
    2 - Of average importance
    3 - Very important
    4 - Absolutely essential
Each platform will receive a score for each feature, based on if it meets, doesn’t meet, or “sort of meets” the requirement:
   0 - Not present or unknown
   1 - Future release
   2 - Partial functionality
   3 - Full functionality
The weight and score will be multiplied, resulting in a weighted score for each feature and each discovery platform. In addition, features are grouped into categories so we can more easily compare the score for broader categories of features (e.g. which platforms score higher for mobile experience, eResource integration, etc.)
It is important to note that this is a qualitative research method that provides a structure for conversations about all of the potential features available in different discovery systems. A platform that receives the highest score may not necessarily be "the best" platform. 
</t>
  </si>
  <si>
    <t>The Discovery and User Experience Advisory Group (DUX) assigned weights to the items in green. These are features relating to the patron and library staff discovery experience.</t>
  </si>
  <si>
    <t>SWAN staff assigned weights to the items in black. These are features relating to the security, management, and architecture of the discovery platform.</t>
  </si>
  <si>
    <t>References</t>
  </si>
  <si>
    <t>SWAN consulted the following resources in developing this evaluation tool.</t>
  </si>
  <si>
    <t>Breeding, Marshall. "The Current State of Privacy and Security of Automation and Discovery Products." Library Technology Reports (2016).</t>
  </si>
  <si>
    <t>Dorner, Daniel G., and Annemarie Curtis. "A Comparative Review of Common User Interface Products." Library Hi Tech 22, no. 2 (2004): 182-97. doi:10.1108/07378830410543502.</t>
  </si>
  <si>
    <t>Hanington, Bruce M., and Bella Martin. Universal Methods of Design: 100 Ways to Research Complex Problems, Develop Innovative Ideas, and Design Effective Solutions. Gloucester, MA: Rockport, 2012.</t>
  </si>
  <si>
    <t>Category</t>
  </si>
  <si>
    <t>Enterprise</t>
  </si>
  <si>
    <t>Aspen</t>
  </si>
  <si>
    <t>Bibliocommons</t>
  </si>
  <si>
    <t>Notes</t>
  </si>
  <si>
    <t>Accessibility</t>
  </si>
  <si>
    <t>Advanced Search</t>
  </si>
  <si>
    <t>Only Aspen offers customizable advanced search fields. None of the vendors offer an advanced search that cannot build impossible queries.</t>
  </si>
  <si>
    <t>Alerts</t>
  </si>
  <si>
    <t>Apply Facets With Search</t>
  </si>
  <si>
    <t>Bibliocommons offers the ability to apply a facets for audience, format, language, and newness with a keyword search, e.g. "new kids movies" applies the audience, format, and newness facets. Aspen returns results based on these terms but does not apply a facet.</t>
  </si>
  <si>
    <t>Branding &amp; Integrations</t>
  </si>
  <si>
    <t>Aspen could integrate StackMap in a future release. Bibliocommons allows minor customizations of footer links.</t>
  </si>
  <si>
    <t>Connection Methods, Security, &amp; Performance</t>
  </si>
  <si>
    <t>Biblicommons - incomplete. Aspen offers self hosting or vendor hosting. Bibliocommons is vendor hosted only, likely we would not have server access.</t>
  </si>
  <si>
    <t xml:space="preserve">Documentation &amp; Ongoing Support </t>
  </si>
  <si>
    <t>Tier support isn't available for Aspen and Bibliocommons - unlimited support</t>
  </si>
  <si>
    <t>Database Integration</t>
  </si>
  <si>
    <t>Bibliocommons - incomplete. Enterprise integrates EDS, Aspen EDS integration is in development, Bibliocommons has no plans for an EDS integration.</t>
  </si>
  <si>
    <t>eResource Integration</t>
  </si>
  <si>
    <t>Bibliocommons currently includes Overdrive and Hoopla integration. They don't meet Enterprise e-resource integrations and don't anticipate closing that gap any time soon. Aspen does not currently integrate Baker &amp; Taylor but would complete that for us by go live.</t>
  </si>
  <si>
    <t>Facets</t>
  </si>
  <si>
    <t>Both Bibliocommons and Aspen have "sticky" facets that can be used across multiple searches. Bibliocommons does not offer some facets or customization of order and labels. Aspen offers similar facets and customization options to Enterprise.</t>
  </si>
  <si>
    <t>Languages</t>
  </si>
  <si>
    <t>Aspen uses Google translate, with the ability to add manual translations for any language. Bibliocommons offers a set of lanuguages, with a fee for additional languages.</t>
  </si>
  <si>
    <t>Mobile Experience</t>
  </si>
  <si>
    <t>Aspen and Bibliocommons are fully responsive.</t>
  </si>
  <si>
    <t>Patron Accounts</t>
  </si>
  <si>
    <t xml:space="preserve">Major account features are comparable. Aspen offers the ability to export borrowing history to an Excel file. Bibliocommons does not offer the ability to edit text message settings, sort borrowing history over 100 items, </t>
  </si>
  <si>
    <t>Patron Help</t>
  </si>
  <si>
    <t>Bibliocommons offers a searchable FAQ - similar to Enterprise help. Aspen offers links to outside help</t>
  </si>
  <si>
    <t>Reader's Advisory</t>
  </si>
  <si>
    <t>Bibliocommons recommends items if there are no copies available; Aspen is developing recommended searches; Aspen and Bibliocommons offer embeddable staff item lists.</t>
  </si>
  <si>
    <t>Search Relevancy &amp; Sorting</t>
  </si>
  <si>
    <t>Aspen offers some customization of relevancy, and relevancy boosts for checkouts and holds can be on a per-catalog basis. Bibliocommons relevancy is not customizable, relevancy factors holds but not checkouts, and holds boost is on a consortia-wide basis.</t>
  </si>
  <si>
    <t>Search Results Interaction Features</t>
  </si>
  <si>
    <t>Features are comparable; Aspen and Bibliocommons offer the ability to save searches</t>
  </si>
  <si>
    <t>Search Scoping</t>
  </si>
  <si>
    <t>In Bibliocommons the consortia holdings and library holdings would be in two separate catalogs, with a "carryover" query - authentication and query maintained.</t>
  </si>
  <si>
    <t>Search Results &amp; Item Detail Display</t>
  </si>
  <si>
    <t>Bibliocommons does not allow customization of the search results and item detail displays.</t>
  </si>
  <si>
    <t>Social Features &amp; User Generated Content</t>
  </si>
  <si>
    <t>Bibliocommons and Aspen offer user generated content, in Bibliocommons this feature cannot be disabled.</t>
  </si>
  <si>
    <t>System Management &amp; Administration Features</t>
  </si>
  <si>
    <t>Average percentage score</t>
  </si>
  <si>
    <t>Total point score (Out of 1617 possible points)</t>
  </si>
  <si>
    <t>Number of 12-point scores (Priority = 4, Rank = 3)</t>
  </si>
  <si>
    <t>Number of 0 point scores (Priority = 0 or Rank = 0)</t>
  </si>
  <si>
    <t>Feature</t>
  </si>
  <si>
    <t>Weight</t>
  </si>
  <si>
    <t>Column1</t>
  </si>
  <si>
    <t>Column2</t>
  </si>
  <si>
    <t>Column3</t>
  </si>
  <si>
    <t>Column4</t>
  </si>
  <si>
    <t>Column5</t>
  </si>
  <si>
    <t>Column6</t>
  </si>
  <si>
    <t>Column7</t>
  </si>
  <si>
    <t>Total Possible Points</t>
  </si>
  <si>
    <t>Column8</t>
  </si>
  <si>
    <t>Rank</t>
  </si>
  <si>
    <t>Weighted Score</t>
  </si>
  <si>
    <t>ARIA landmarks</t>
  </si>
  <si>
    <t xml:space="preserve">Compliant with WCAG 2.0 standards/Section 508 standards (provides a VPAT)
Through default display (Rating = 3)
Through a separate accessible display (Rating = 2)
</t>
  </si>
  <si>
    <t>We will have WCAG 2.1 coverage on a large majority of Core once the new bib page is live. Within the last three years, we have overhauled the Bib Page, Search, Shelves and Borrowing Pages. Additionally, we have been remediating any reported issues from formal accessibility reports required by partner libraries, as well as tickets submitted by partner libraries. Please review our accessibility statement: https://skokielibrary.bibliocommons.com/info/accessibility</t>
  </si>
  <si>
    <t>Advanced search / query building tool to construct complex queries (a.k.a. Boolean search builder)</t>
  </si>
  <si>
    <t>Advanced search tool design accommodates conficting fields and limits (i.e. users cannot build an impossible search)</t>
  </si>
  <si>
    <t>Customizable advanced search fields</t>
  </si>
  <si>
    <t>Customizable Individual catalog alerts (per library catalog)</t>
  </si>
  <si>
    <t>Customizable system-wide alerts (e.g. for a planned outage)</t>
  </si>
  <si>
    <t>Format (e.g. a search for "Pride and Prejudice movie" returns DVD first)</t>
  </si>
  <si>
    <t>Genre</t>
  </si>
  <si>
    <t>Use tag search</t>
  </si>
  <si>
    <t>Series (e.g. a search for series title displays books in the series in order)</t>
  </si>
  <si>
    <t>Use series search</t>
  </si>
  <si>
    <t>Audience</t>
  </si>
  <si>
    <t>Language</t>
  </si>
  <si>
    <t>Combined facet search (e.g. "horror movies in Spanish" applies genre, format, language facets)</t>
  </si>
  <si>
    <t>Smart search applies to audience, format, language, and newness</t>
  </si>
  <si>
    <t>Chat widget integration</t>
  </si>
  <si>
    <t>Current support for: QuestionPoint Chat (Qwidget), LibAnswers, Mosio for Libraries, RefChatter, and Libraryh3lp. Other chat widgets that run in an iframe, or that are provided as a code block may also be supported, but must be verified by Product and Engineering first.</t>
  </si>
  <si>
    <t>StackMap integration</t>
  </si>
  <si>
    <t>Customizable links to library website</t>
  </si>
  <si>
    <t>Customizable logos and colors for each library catalog</t>
  </si>
  <si>
    <t>With additional subscription fee</t>
  </si>
  <si>
    <t>Customizable footer for consortium</t>
  </si>
  <si>
    <t>Customizable links</t>
  </si>
  <si>
    <t>Single-sign on with SAML or Shibboleth</t>
  </si>
  <si>
    <t>BiblioCore has its own SSO module for a fee</t>
  </si>
  <si>
    <t>Catalogs are delivered through HTTPS</t>
  </si>
  <si>
    <t>Patron traffic is encrypted through HTTPS</t>
  </si>
  <si>
    <t>Third-party integrations are secure (e.g. Overdrive)</t>
  </si>
  <si>
    <t>Connection to ILS is secure (not SIP)</t>
  </si>
  <si>
    <t>Software is hosted remotely by the vendor</t>
  </si>
  <si>
    <t>BiblioCore application is hosted by vendor, but since SWAN is on Symphony, they would have to host the connector.</t>
  </si>
  <si>
    <t>SFTP access</t>
  </si>
  <si>
    <t>SSH access</t>
  </si>
  <si>
    <t>System can handle large search queries (can manage requests)</t>
  </si>
  <si>
    <t>Scalable performance (can add more resources when/if needed)</t>
  </si>
  <si>
    <t>Sample catalogs are available with proven performance</t>
  </si>
  <si>
    <t>Sample experiences with high volume consortia with references are available</t>
  </si>
  <si>
    <t>Platform is certified in cybersecurity standards</t>
  </si>
  <si>
    <t>Discuss with IT</t>
  </si>
  <si>
    <t>Open URL standard</t>
  </si>
  <si>
    <t>Support site and documentation available for administrative staff</t>
  </si>
  <si>
    <t>Regular communication about development updates</t>
  </si>
  <si>
    <t>Development occurs on a regular and predictable cycle
(e.g. 1 release per month)</t>
  </si>
  <si>
    <t>Ehancement proposal and approval process</t>
  </si>
  <si>
    <t xml:space="preserve">Technical support is available </t>
  </si>
  <si>
    <t>Tier support is available for purchase</t>
  </si>
  <si>
    <t>We provide the same quality support to all of our partners.</t>
  </si>
  <si>
    <t>Vendor or community provided training (online or in-person)</t>
  </si>
  <si>
    <t>Community support options</t>
  </si>
  <si>
    <t>Community section available via Partner Portal</t>
  </si>
  <si>
    <t>API documentation</t>
  </si>
  <si>
    <t>Record Integration - Overdrive</t>
  </si>
  <si>
    <t>API integration (Rating = 3)
MARC record imports into ILS (Rating = 0)</t>
  </si>
  <si>
    <t>Record Integration - Hoopla</t>
  </si>
  <si>
    <t>Record Integration - Baker and Taylor</t>
  </si>
  <si>
    <t>Record Integration - Freegal</t>
  </si>
  <si>
    <t>Record Integration - cloudLibrary</t>
  </si>
  <si>
    <t>Record Integration - RB Digital</t>
  </si>
  <si>
    <t>Record Integration - Biblioboard</t>
  </si>
  <si>
    <t>Record Integration - Kanopy</t>
  </si>
  <si>
    <t>Record Integration - Gale eBooks</t>
  </si>
  <si>
    <t>Record Integration - EBSCO eBooks</t>
  </si>
  <si>
    <t>Patron account integration (checkouts and holds) - Overdrive</t>
  </si>
  <si>
    <t>Patron account integration (checkouts and holds) - Hoopla</t>
  </si>
  <si>
    <t>Patron account integration (checkouts and holds) -  Baker and Taylor</t>
  </si>
  <si>
    <t>Patron account integration (checkouts and holds) - cloudLibrary</t>
  </si>
  <si>
    <t>Patron account integration - RB Digital</t>
  </si>
  <si>
    <t>Patron account integration - Kanopy</t>
  </si>
  <si>
    <t>Patron account integration - Gale eBooks</t>
  </si>
  <si>
    <t>Methods for an elegant handoff to external platforms or sites
Options to link out to e-resources, databases, and/or an external federated search platform</t>
  </si>
  <si>
    <t>Full text article search integration</t>
  </si>
  <si>
    <t>Ideal within the discovery platform but may be acceptable as a separate tool that is connected (e.g EDS)</t>
  </si>
  <si>
    <t>e-material device</t>
  </si>
  <si>
    <t>Edition</t>
  </si>
  <si>
    <t>Want the information but not as a facet</t>
  </si>
  <si>
    <t>Info available on bib page</t>
  </si>
  <si>
    <t>Region (Geographic region, pulled from Subject)</t>
  </si>
  <si>
    <t>Availability facet
Scoped to catalog (Rating = 3)_x000D_
Consortia only (Rating = 2)</t>
  </si>
  <si>
    <t>Can select anywhere or a specific library/branch</t>
  </si>
  <si>
    <t>On-order/new
Scoped to catalog (Rating = 3)
Consortia only (Rating = 2)</t>
  </si>
  <si>
    <t>Scoping available</t>
  </si>
  <si>
    <t>Author</t>
  </si>
  <si>
    <t>Search results can be limited to any available field (customizable facets)</t>
  </si>
  <si>
    <t>"Sticky" filters persist across searches (previous searches can be refined)</t>
  </si>
  <si>
    <t>Is this a discovery option or data?</t>
  </si>
  <si>
    <t xml:space="preserve">Subject </t>
  </si>
  <si>
    <t>e-material app</t>
  </si>
  <si>
    <t>Vendor information on bib page</t>
  </si>
  <si>
    <t>e-material narrow format (PDF, epub, etc.)</t>
  </si>
  <si>
    <t>Formats on bib page</t>
  </si>
  <si>
    <t xml:space="preserve">Lexile / reading level </t>
  </si>
  <si>
    <t>Publication date</t>
  </si>
  <si>
    <t>No sliding feature</t>
  </si>
  <si>
    <t>Customizable facet order</t>
  </si>
  <si>
    <t>Customizable facet labels</t>
  </si>
  <si>
    <t>Ability to separate physical and digital (format facet)</t>
  </si>
  <si>
    <t>Format (hierarchical)</t>
  </si>
  <si>
    <t>Fiction / non-fiction</t>
  </si>
  <si>
    <t>Series</t>
  </si>
  <si>
    <t>Available as a search, not a facet</t>
  </si>
  <si>
    <t>Hebrew</t>
  </si>
  <si>
    <t>Swedish</t>
  </si>
  <si>
    <t>Czech</t>
  </si>
  <si>
    <t>Urdu</t>
  </si>
  <si>
    <t>Korean</t>
  </si>
  <si>
    <t>Russian</t>
  </si>
  <si>
    <t>Gujarati</t>
  </si>
  <si>
    <t>Portuguese</t>
  </si>
  <si>
    <t>Latin</t>
  </si>
  <si>
    <t>Chinese</t>
  </si>
  <si>
    <t>Simplified and Traditional</t>
  </si>
  <si>
    <t>Hindi</t>
  </si>
  <si>
    <t>Arabic</t>
  </si>
  <si>
    <t>Japanese</t>
  </si>
  <si>
    <t>Italian</t>
  </si>
  <si>
    <t>German</t>
  </si>
  <si>
    <t>Polish</t>
  </si>
  <si>
    <t>French</t>
  </si>
  <si>
    <t>Spanish</t>
  </si>
  <si>
    <t>US English</t>
  </si>
  <si>
    <t>Separate catalogs for popular foreign languages</t>
  </si>
  <si>
    <t>Additional URL fee; other options available</t>
  </si>
  <si>
    <t>Responsive design (Rating = 3)
Mobile display (Rating = 2)</t>
  </si>
  <si>
    <t>Change pickup location of holds</t>
  </si>
  <si>
    <t>Dependent on ILS - supported for Symphony</t>
  </si>
  <si>
    <t>Online patron registration and renewal</t>
  </si>
  <si>
    <t>Linked cards</t>
  </si>
  <si>
    <t>Customizable patron account display</t>
  </si>
  <si>
    <t>Request for purchase form</t>
  </si>
  <si>
    <t>Separate module - BiblioSuggest</t>
  </si>
  <si>
    <t>Request for ILL form</t>
  </si>
  <si>
    <t>Sort borrowing history</t>
  </si>
  <si>
    <t>Available only if history is 100 items or fewer (by returned date, title, author, or format)</t>
  </si>
  <si>
    <t>Export borrowing history</t>
  </si>
  <si>
    <t>Display canceled or expired holds</t>
  </si>
  <si>
    <t>Dependent on ILS - supported for Symphony (both must display if enabled)</t>
  </si>
  <si>
    <t>Sort lists</t>
  </si>
  <si>
    <t>Patron editable fields for email</t>
  </si>
  <si>
    <t>Patron editable fields for text messaging</t>
  </si>
  <si>
    <t>Patron can set their own bill history preferences</t>
  </si>
  <si>
    <t>Create lists</t>
  </si>
  <si>
    <t>Preserve current lists (in case of migration/item maintenance)</t>
  </si>
  <si>
    <t>Symphony supported only with embedded Oracle, not by Unicorn API. If using Enterprise, lists must be migrated to Symphony prior to the feature being enabled in BiblioCore.</t>
  </si>
  <si>
    <t>Export lists</t>
  </si>
  <si>
    <t>Online notice indicator</t>
  </si>
  <si>
    <t>Customizable patron editable fields</t>
  </si>
  <si>
    <t>Patron can edit email, username, phone number, contact preference</t>
  </si>
  <si>
    <t xml:space="preserve">Bill payment history </t>
  </si>
  <si>
    <t>Patrons can select a preferred pickup library for holds other than their home library</t>
  </si>
  <si>
    <t>Borrowing history</t>
  </si>
  <si>
    <t>Patrons can set their own borrowing history preferences</t>
  </si>
  <si>
    <t>Preserve borrowing history (in case of migration/item maintenance)</t>
  </si>
  <si>
    <t>BiblioCommons does not store borrowing history. It's retrieved and displayed when a patron logs in, but it's not retained after the patron logs out.</t>
  </si>
  <si>
    <t>Pause/suspend holds</t>
  </si>
  <si>
    <t>Live interactions with patron accounts (no cached data)</t>
  </si>
  <si>
    <t>Online bill payment or integration</t>
  </si>
  <si>
    <t>Separate module (BiblioFines) or external linking</t>
  </si>
  <si>
    <t>Patron editable PIN</t>
  </si>
  <si>
    <t>Forgot PIN function</t>
  </si>
  <si>
    <t>Only for registered BiblioCore users</t>
  </si>
  <si>
    <t>Customizable patron account messages</t>
  </si>
  <si>
    <t>Built-in messaging interface 
Interface that stores messages for patrons (Rating = 3)
Email form (Rating = 2)</t>
  </si>
  <si>
    <t>Context-specific help is provided</t>
  </si>
  <si>
    <t>A patron help tool integrated into the catalog</t>
  </si>
  <si>
    <t>Example: https://help.bibliocommons.com/?s=skokie&amp;submit=Search</t>
  </si>
  <si>
    <t>Embeddable staff-created item lists</t>
  </si>
  <si>
    <t>Added workload, already doing in web sites. Yes but allow ordering by patrons and staff.</t>
  </si>
  <si>
    <t>Recommended searches (You might also like…)</t>
  </si>
  <si>
    <t>Through NoveList, LibraryThing, and UGC</t>
  </si>
  <si>
    <t>Recommendations to related items</t>
  </si>
  <si>
    <t>Permalinks to searches</t>
  </si>
  <si>
    <t>Enriched content (book cover images, ratings, and reviews) through Syndetics or equivalent</t>
  </si>
  <si>
    <t>Number of checkouts are factored into relevancy</t>
  </si>
  <si>
    <t>Number of holds are factored into relevancy</t>
  </si>
  <si>
    <t>Customizable search relevancy</t>
  </si>
  <si>
    <t>Relevancy algorithm is catalog-specific,
i.e. a full consortia search considers checkouts and holds among the full consortia, a library-specific search considers checkouts and holds for that library</t>
  </si>
  <si>
    <t>Relevancy across whole consortia</t>
  </si>
  <si>
    <t>Spell check or search recommendations for more relevant terms</t>
  </si>
  <si>
    <t>Did You Mean; Auto-Suggest</t>
  </si>
  <si>
    <t>Grouped records (FRBR)</t>
  </si>
  <si>
    <t>Zero search (can perform a search with no term)</t>
  </si>
  <si>
    <t>Workaround is to search 'all'</t>
  </si>
  <si>
    <t>Uses authority records (to improve author searching)</t>
  </si>
  <si>
    <t>Publication date sort</t>
  </si>
  <si>
    <t>Title sort</t>
  </si>
  <si>
    <t>Author sort</t>
  </si>
  <si>
    <t>Email search results (or a link to search results)</t>
  </si>
  <si>
    <t>BiblioCore URLs are persistent</t>
  </si>
  <si>
    <t>Place holds from item detail</t>
  </si>
  <si>
    <t>Save to list from search results</t>
  </si>
  <si>
    <t>Save to list from item detail</t>
  </si>
  <si>
    <t>Users can specify which fields to include in emailed searches</t>
  </si>
  <si>
    <t>Save search</t>
  </si>
  <si>
    <t>Users can specify which fields to include in saved searches</t>
  </si>
  <si>
    <t>Download from search results</t>
  </si>
  <si>
    <t>For integrated e-materials</t>
  </si>
  <si>
    <t>Download from item detail</t>
  </si>
  <si>
    <t>Permalinks for items</t>
  </si>
  <si>
    <t>Place holds from search results</t>
  </si>
  <si>
    <t>Copies and holds scoped to full consortium</t>
  </si>
  <si>
    <t>Only at consortia level</t>
  </si>
  <si>
    <t>Copies and holds scoped to catalog</t>
  </si>
  <si>
    <t>Scoping available - additional subscription fee</t>
  </si>
  <si>
    <t>Patrons can choose one or more preferred libraries for scoping search results</t>
  </si>
  <si>
    <t>Does not scope, but indicates availability at preferred libraries</t>
  </si>
  <si>
    <t>e-materials can be excluded from results on OPAC computers</t>
  </si>
  <si>
    <t>Individual library catalogs (individual URLs)</t>
  </si>
  <si>
    <t>Additional implementation fee</t>
  </si>
  <si>
    <t>Availability scoped to full consortium</t>
  </si>
  <si>
    <t>On-order titles appear in search results and are scoped by library</t>
  </si>
  <si>
    <t>Full consortium catalog</t>
  </si>
  <si>
    <t>e-materials scoped by library</t>
  </si>
  <si>
    <t>Availability scoped to catalog</t>
  </si>
  <si>
    <t>Availability for full consortium holdings displays if scoped to library and no library copies are available</t>
  </si>
  <si>
    <t>Carryover search available (maintains athentication and search query)</t>
  </si>
  <si>
    <t>Results for full consortium holdings can appear in individual library catalogs or (i.e. the patron does not have to complete a search in a separate full consortium catalog)</t>
  </si>
  <si>
    <t>Holdings display (or are sortable) based on availability (on shelf, on order, checked out, etc.)</t>
  </si>
  <si>
    <t>Potentially too confusing for patrons</t>
  </si>
  <si>
    <t>Customizable search results field display (can choose what fields display)</t>
  </si>
  <si>
    <t>Customizable item detail field display (can choose what fields display)</t>
  </si>
  <si>
    <t>Customizable field order</t>
  </si>
  <si>
    <t>Customizable MARC mapping to item detail and search results fields (can choose what MARC data maps to search fields)</t>
  </si>
  <si>
    <t>Interface design follows best practices for information architecture and web content</t>
  </si>
  <si>
    <t>User comments and reviews (aggregated consortia-wide or from a wider network)</t>
  </si>
  <si>
    <t>Conflicts with 'ability to disable user generated content' if not wanted and can't turn it off</t>
  </si>
  <si>
    <t>Moderation system for user comments and reviews</t>
  </si>
  <si>
    <t>Ability to disable user generated content</t>
  </si>
  <si>
    <t>rating system tied to accounts</t>
  </si>
  <si>
    <t>Star rating system</t>
  </si>
  <si>
    <t>Access to manage individual API connectors and accounts for e-resources</t>
  </si>
  <si>
    <t>Interface to manage API record syncing for e-resources</t>
  </si>
  <si>
    <t>Formalized process for requesting new e-resource API connectors</t>
  </si>
  <si>
    <t xml:space="preserve">Shared and individual e-resource API connectors
</t>
  </si>
  <si>
    <t>Test server or staging environment</t>
  </si>
  <si>
    <t>Harvest monitoring agent</t>
  </si>
  <si>
    <t>System alerts</t>
  </si>
  <si>
    <t>Management of harvest frequency and schedule</t>
  </si>
  <si>
    <t>Analytics are available to monitor search performance</t>
  </si>
  <si>
    <t>Usage statistics are available (Rating = 2)
Google Tag Manager integration (Rating = 3)</t>
  </si>
  <si>
    <t>Capabilities to change settings by individual catalog or across all catalogs (e.g. don't have to replicate settings for 97 catalogs)</t>
  </si>
  <si>
    <t>Access to create custom javascript </t>
  </si>
  <si>
    <t>Access to create custom style sheets</t>
  </si>
  <si>
    <t>Management interface for customizing MARC mappings, search fields, and facets,
i.e. SWAN staff can make enhancements in-house vs. requesting from a vendor</t>
  </si>
  <si>
    <t>Management interface for customizing display features, i.e. SWAN staff can change the order of field displays without requesting from a vendor</t>
  </si>
  <si>
    <t>Total points</t>
  </si>
  <si>
    <t>Request for puchase</t>
  </si>
  <si>
    <t>Request for ILL</t>
  </si>
  <si>
    <t>Place holds - search results</t>
  </si>
  <si>
    <t>Place holds - item detail</t>
  </si>
  <si>
    <t>Download - search results</t>
  </si>
  <si>
    <t>Download - item detail</t>
  </si>
  <si>
    <t>Save to list - search results</t>
  </si>
  <si>
    <t>Save to list - item detail</t>
  </si>
  <si>
    <t>Email search</t>
  </si>
  <si>
    <t xml:space="preserve">Record Integration - Overdrive
API integration (Rating = 3)
Manual file uploads to server (Rating = 2)
MARC record imports into ILS (Rating = 0)
</t>
  </si>
  <si>
    <t>Record Integration - Zinio</t>
  </si>
  <si>
    <t>Patron account integration -  Zinio</t>
  </si>
  <si>
    <t>Patron account integration - Biblioboard</t>
  </si>
  <si>
    <t>Methods for an elegant handoff to external platforms or sites
i.e. Options to link out to e-resources, databases, and/or an external federated search platform</t>
  </si>
  <si>
    <t>Recommended searches or permalinks to searches</t>
  </si>
  <si>
    <t>e-material vendor</t>
  </si>
  <si>
    <t>Region</t>
  </si>
  <si>
    <t>Customizable sort settings</t>
  </si>
  <si>
    <t>Format (e.g. a search for "ebooks" applies a filter")</t>
  </si>
  <si>
    <t>Advanced search / query building tool to construct complex queries</t>
  </si>
  <si>
    <t>Is there a single search box for your service?</t>
  </si>
  <si>
    <t xml:space="preserve">Can it be embedded in any Web page? </t>
  </si>
  <si>
    <t>Does your service perform searches:</t>
  </si>
  <si>
    <t xml:space="preserve">Against an aggregated physical index of harvested metadata? </t>
  </si>
  <si>
    <t>With federated searching capabilities?</t>
  </si>
  <si>
    <t xml:space="preserve">With Z connectors? </t>
  </si>
  <si>
    <t>With custom-built connectors?</t>
  </si>
  <si>
    <t>With other types of connectors?</t>
  </si>
  <si>
    <t>With semantic searching capabilities?</t>
  </si>
  <si>
    <t>Are metadata harvested and aggregated into a physical index?</t>
  </si>
  <si>
    <t>Could there be more than one aggregated physical index for services to SWAN?</t>
  </si>
  <si>
    <t>Could metadata be harvested from SWAN’s Integrated Library System (ILS) service for your Discovery Service for SWAN?</t>
  </si>
  <si>
    <t>Would these metadata be added to the physical index?</t>
  </si>
  <si>
    <t xml:space="preserve">Could metadata be harvested from open content web sites designated by SWAN for your Discovery Service for SWAN? </t>
  </si>
  <si>
    <t>Could these metadata be added to the physical index?</t>
  </si>
  <si>
    <t>Could metadata be harvested from each subscription database (see RFP Table -)?</t>
  </si>
  <si>
    <t>Could metadata be harvested from other Member Library local systems or databases?</t>
  </si>
  <si>
    <t>From SWAN local history contents stored in Content DM and served by OCLC?</t>
  </si>
  <si>
    <t>From SWAN historic newspapers stored in and served by Olive?</t>
  </si>
  <si>
    <t>Would the following e-resources be searched for SWAN by searches of an aggregated physical index?</t>
  </si>
  <si>
    <t>SWAN’s Integrated Library System (ILS) service?</t>
  </si>
  <si>
    <t>SWAN’s subscription databases (see RFP Table -)?</t>
  </si>
  <si>
    <t>Open content web sites designated by SWAN for your Discovery Service for SWAN?</t>
  </si>
  <si>
    <t>Information from other Member Library local systems or databases?</t>
  </si>
  <si>
    <t>Would the following e-resources be searched for SWAN by federated searches:</t>
  </si>
  <si>
    <t>SWAN Integrated Library System (ILS) service?</t>
  </si>
  <si>
    <t>SWAN subscription databases (see RFP Table -)?</t>
  </si>
  <si>
    <t>Does your service provide for user accounts and profiles?</t>
  </si>
  <si>
    <t xml:space="preserve">Are these stored in your system? </t>
  </si>
  <si>
    <t xml:space="preserve">Are these accessed in the Library’s ILS? </t>
  </si>
  <si>
    <t xml:space="preserve">Can your service provide an alert service to users for new content for which metadata are harvested? </t>
  </si>
  <si>
    <t>Is authentication required?</t>
  </si>
  <si>
    <t xml:space="preserve">Is there automatic authentication by IP address? </t>
  </si>
  <si>
    <t xml:space="preserve">Is there authentication by user log-in? </t>
  </si>
  <si>
    <t>Is an A to Z list provided?</t>
  </si>
  <si>
    <t>Do or can search results include:</t>
  </si>
  <si>
    <t xml:space="preserve">Relevance ranking? </t>
  </si>
  <si>
    <t xml:space="preserve">Facets? </t>
  </si>
  <si>
    <t xml:space="preserve">URL linking? </t>
  </si>
  <si>
    <t>Enriched catalog data?</t>
  </si>
  <si>
    <t xml:space="preserve">Social networking information? </t>
  </si>
  <si>
    <t>Delivery of full content of discovered resources?</t>
  </si>
  <si>
    <t xml:space="preserve">“Do you mean?” hints </t>
  </si>
  <si>
    <t>Do you have an autocorrect feature?</t>
  </si>
  <si>
    <t>User option to pay-for-download of proprietary content to which user is not authenticated for access?</t>
  </si>
  <si>
    <t>Does your service interoperate or interface with e-commerce payment services?</t>
  </si>
  <si>
    <t>Are there interfaces to mobile devices?</t>
  </si>
  <si>
    <t>Are the interfaces ADA-compliant?</t>
  </si>
  <si>
    <t>Does your service interoperate or interface with other search engines?</t>
  </si>
  <si>
    <t xml:space="preserve">Google? </t>
  </si>
  <si>
    <t xml:space="preserve">Google Scholar? </t>
  </si>
  <si>
    <t xml:space="preserve">Google Earth? </t>
  </si>
  <si>
    <t>Yahoo?</t>
  </si>
  <si>
    <t>Bing?</t>
  </si>
  <si>
    <t>Wolfram Alpha?</t>
  </si>
  <si>
    <t>(Other)?</t>
  </si>
  <si>
    <t>Does your service search open content, e-book, and social networking sites?</t>
  </si>
  <si>
    <t xml:space="preserve">Project Gutenberg </t>
  </si>
  <si>
    <t xml:space="preserve">Google Books </t>
  </si>
  <si>
    <t xml:space="preserve">Google eBooks </t>
  </si>
  <si>
    <t>Amazon</t>
  </si>
  <si>
    <t>Baker &amp; Taylor’s Blio</t>
  </si>
  <si>
    <t xml:space="preserve">Barnes &amp; Noble NOOKbook Store </t>
  </si>
  <si>
    <t xml:space="preserve">Overdrive’s Digital Library Reserve </t>
  </si>
  <si>
    <t xml:space="preserve">Facebook </t>
  </si>
  <si>
    <t xml:space="preserve">Twitter </t>
  </si>
  <si>
    <t xml:space="preserve">YouTube </t>
  </si>
  <si>
    <t xml:space="preserve">MySpace </t>
  </si>
  <si>
    <t>Pinterest</t>
  </si>
  <si>
    <t>Hathi Trust</t>
  </si>
  <si>
    <t>Google+</t>
  </si>
  <si>
    <t>Internet Archive</t>
  </si>
  <si>
    <t>Chronicling America, Historical American Newspapers</t>
  </si>
  <si>
    <t>Does your service allow for customizations?</t>
  </si>
  <si>
    <t xml:space="preserve">For search results? </t>
  </si>
  <si>
    <t xml:space="preserve">For look and feel? </t>
  </si>
  <si>
    <t>Does your service have skins?</t>
  </si>
  <si>
    <t>Does your service provide usage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</si>
</sst>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0"/>
      <name val="Calibri"/>
      <family val="2"/>
      <scheme val="minor"/>
    </font>
    <font>
      <sz val="11"/>
      <color rgb="FFFFFFFF"/>
      <name val="Calibri"/>
      <family val="2"/>
      <scheme val="minor"/>
    </font>
    <font>
      <b/>
      <sz val="11"/>
      <color rgb="FFFFFFFF"/>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
      <sz val="16"/>
      <color theme="1"/>
      <name val="Calibri"/>
      <family val="2"/>
      <scheme val="minor"/>
    </font>
    <font>
      <b/>
      <sz val="11"/>
      <name val="Calibri"/>
      <family val="2"/>
      <scheme val="minor"/>
    </font>
    <font>
      <sz val="11"/>
      <name val="Calibri"/>
      <family val="2"/>
      <scheme val="minor"/>
    </font>
  </fonts>
  <fills count="11">
    <fill>
      <patternFill patternType="none"/>
    </fill>
    <fill>
      <patternFill patternType="gray125"/>
    </fill>
    <fill>
      <patternFill patternType="solid">
        <fgColor theme="1"/>
        <bgColor indexed="64"/>
      </patternFill>
    </fill>
    <fill>
      <patternFill patternType="solid">
        <fgColor rgb="FF000000"/>
        <bgColor indexed="64"/>
      </patternFill>
    </fill>
    <fill>
      <patternFill patternType="solid">
        <fgColor theme="9" tint="-0.249977111117893"/>
        <bgColor indexed="64"/>
      </patternFill>
    </fill>
    <fill>
      <patternFill patternType="solid">
        <fgColor rgb="FF70AD47"/>
        <bgColor indexed="64"/>
      </patternFill>
    </fill>
    <fill>
      <patternFill patternType="solid">
        <fgColor rgb="FFFFFFFF"/>
        <bgColor indexed="64"/>
      </patternFill>
    </fill>
    <fill>
      <patternFill patternType="solid">
        <fgColor rgb="FF548235"/>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1">
    <xf numFmtId="0" fontId="0" fillId="0" borderId="0"/>
  </cellStyleXfs>
  <cellXfs count="91">
    <xf numFmtId="0" fontId="0" fillId="0" borderId="0" xfId="0"/>
    <xf numFmtId="0" fontId="0" fillId="2" borderId="0" xfId="0" applyFill="1"/>
    <xf numFmtId="0" fontId="1" fillId="2" borderId="0" xfId="0" applyFont="1" applyFill="1"/>
    <xf numFmtId="0" fontId="0" fillId="3" borderId="0" xfId="0" applyFill="1"/>
    <xf numFmtId="0" fontId="2" fillId="3" borderId="0" xfId="0" applyFont="1" applyFill="1"/>
    <xf numFmtId="0" fontId="3" fillId="3" borderId="0" xfId="0" applyFont="1" applyFill="1"/>
    <xf numFmtId="0" fontId="0" fillId="0" borderId="0" xfId="0" applyFill="1"/>
    <xf numFmtId="0" fontId="2" fillId="0" borderId="0" xfId="0" applyFont="1" applyFill="1"/>
    <xf numFmtId="0" fontId="4" fillId="0" borderId="0" xfId="0" applyFont="1" applyFill="1"/>
    <xf numFmtId="0" fontId="0" fillId="0" borderId="0" xfId="0" applyAlignment="1">
      <alignment wrapText="1"/>
    </xf>
    <xf numFmtId="0" fontId="1" fillId="2" borderId="0" xfId="0" applyFont="1" applyFill="1" applyAlignment="1">
      <alignment wrapText="1"/>
    </xf>
    <xf numFmtId="0" fontId="3" fillId="3" borderId="0" xfId="0" applyFont="1" applyFill="1" applyAlignment="1">
      <alignment wrapText="1"/>
    </xf>
    <xf numFmtId="0" fontId="4" fillId="0" borderId="0" xfId="0" applyFont="1" applyFill="1" applyAlignment="1">
      <alignment wrapText="1"/>
    </xf>
    <xf numFmtId="0" fontId="0" fillId="0" borderId="0" xfId="0" applyFill="1" applyAlignment="1">
      <alignment wrapText="1"/>
    </xf>
    <xf numFmtId="0" fontId="6" fillId="0" borderId="0" xfId="0" applyFont="1" applyFill="1" applyAlignment="1">
      <alignment wrapText="1"/>
    </xf>
    <xf numFmtId="0" fontId="6" fillId="0" borderId="0" xfId="0" applyFont="1" applyFill="1"/>
    <xf numFmtId="0" fontId="4" fillId="3" borderId="0" xfId="0" applyFont="1" applyFill="1"/>
    <xf numFmtId="0" fontId="5" fillId="0" borderId="0" xfId="0" applyFont="1" applyAlignment="1">
      <alignment wrapText="1"/>
    </xf>
    <xf numFmtId="0" fontId="2" fillId="0" borderId="0" xfId="0" applyFont="1" applyFill="1" applyAlignment="1">
      <alignment wrapText="1"/>
    </xf>
    <xf numFmtId="0" fontId="0" fillId="0" borderId="0" xfId="0" applyFont="1" applyFill="1" applyBorder="1"/>
    <xf numFmtId="0" fontId="5" fillId="0" borderId="0" xfId="0" applyFont="1" applyFill="1" applyBorder="1"/>
    <xf numFmtId="0" fontId="5" fillId="0" borderId="0" xfId="0" applyFont="1"/>
    <xf numFmtId="0" fontId="0" fillId="5" borderId="0" xfId="0" applyFill="1" applyAlignment="1">
      <alignment wrapText="1"/>
    </xf>
    <xf numFmtId="0" fontId="0" fillId="3" borderId="0" xfId="0" applyFill="1" applyAlignment="1">
      <alignment wrapText="1"/>
    </xf>
    <xf numFmtId="0" fontId="0" fillId="6" borderId="0" xfId="0" applyFill="1" applyAlignment="1">
      <alignment wrapText="1"/>
    </xf>
    <xf numFmtId="0" fontId="0" fillId="6" borderId="0" xfId="0" applyFill="1"/>
    <xf numFmtId="0" fontId="5" fillId="0" borderId="0" xfId="0" applyFont="1" applyFill="1" applyBorder="1" applyAlignment="1">
      <alignment horizontal="left"/>
    </xf>
    <xf numFmtId="0" fontId="0" fillId="0" borderId="0" xfId="0" applyFont="1" applyFill="1" applyBorder="1" applyAlignment="1">
      <alignment horizontal="left"/>
    </xf>
    <xf numFmtId="0" fontId="8" fillId="0" borderId="0" xfId="0" applyFont="1" applyFill="1" applyAlignment="1">
      <alignment wrapText="1"/>
    </xf>
    <xf numFmtId="0" fontId="9" fillId="0" borderId="0" xfId="0" applyFont="1" applyFill="1"/>
    <xf numFmtId="10" fontId="0" fillId="0" borderId="0" xfId="0" applyNumberFormat="1"/>
    <xf numFmtId="10" fontId="9" fillId="0" borderId="0" xfId="0" applyNumberFormat="1" applyFont="1" applyFill="1"/>
    <xf numFmtId="0" fontId="5" fillId="8" borderId="0" xfId="0" applyFont="1" applyFill="1" applyBorder="1"/>
    <xf numFmtId="0" fontId="0" fillId="0" borderId="1" xfId="0" applyBorder="1" applyAlignment="1">
      <alignment wrapText="1"/>
    </xf>
    <xf numFmtId="0" fontId="5" fillId="0" borderId="1" xfId="0" applyFont="1" applyFill="1" applyBorder="1" applyAlignment="1">
      <alignment horizontal="center" wrapText="1"/>
    </xf>
    <xf numFmtId="0" fontId="3" fillId="2" borderId="1" xfId="0" applyFont="1" applyFill="1" applyBorder="1" applyAlignment="1">
      <alignment wrapText="1"/>
    </xf>
    <xf numFmtId="0" fontId="0" fillId="0" borderId="1" xfId="0" applyFont="1" applyFill="1" applyBorder="1" applyAlignment="1">
      <alignment horizontal="left"/>
    </xf>
    <xf numFmtId="0" fontId="3" fillId="4" borderId="1" xfId="0" applyFont="1" applyFill="1" applyBorder="1" applyAlignment="1">
      <alignment wrapText="1"/>
    </xf>
    <xf numFmtId="0" fontId="0" fillId="0" borderId="1" xfId="0" applyFill="1" applyBorder="1" applyAlignment="1">
      <alignment wrapText="1"/>
    </xf>
    <xf numFmtId="0" fontId="1" fillId="2" borderId="1" xfId="0" applyFont="1" applyFill="1" applyBorder="1" applyAlignment="1">
      <alignment wrapText="1"/>
    </xf>
    <xf numFmtId="0" fontId="4" fillId="0" borderId="1" xfId="0" applyFont="1" applyFill="1" applyBorder="1" applyAlignment="1">
      <alignment wrapText="1"/>
    </xf>
    <xf numFmtId="0" fontId="3" fillId="3" borderId="1" xfId="0" applyFont="1" applyFill="1" applyBorder="1" applyAlignment="1">
      <alignment wrapText="1"/>
    </xf>
    <xf numFmtId="0" fontId="1" fillId="4" borderId="1" xfId="0" applyFont="1" applyFill="1" applyBorder="1" applyAlignment="1">
      <alignment wrapText="1"/>
    </xf>
    <xf numFmtId="1" fontId="0" fillId="0" borderId="1" xfId="0" applyNumberFormat="1" applyFont="1" applyFill="1" applyBorder="1" applyAlignment="1">
      <alignment horizontal="left"/>
    </xf>
    <xf numFmtId="0" fontId="0" fillId="0" borderId="1" xfId="0" applyNumberFormat="1" applyFont="1" applyFill="1" applyBorder="1" applyAlignment="1">
      <alignment horizontal="left"/>
    </xf>
    <xf numFmtId="0" fontId="3" fillId="7" borderId="1" xfId="0" applyFont="1" applyFill="1" applyBorder="1" applyAlignment="1">
      <alignment wrapText="1"/>
    </xf>
    <xf numFmtId="0" fontId="5" fillId="10" borderId="1" xfId="0" applyFont="1" applyFill="1" applyBorder="1" applyAlignment="1">
      <alignment horizontal="left"/>
    </xf>
    <xf numFmtId="49" fontId="0" fillId="0" borderId="1" xfId="0" applyNumberFormat="1" applyFont="1" applyFill="1" applyBorder="1" applyAlignment="1"/>
    <xf numFmtId="0" fontId="3" fillId="2" borderId="5" xfId="0" applyFont="1" applyFill="1" applyBorder="1" applyAlignment="1">
      <alignment wrapText="1"/>
    </xf>
    <xf numFmtId="0" fontId="0" fillId="0" borderId="5" xfId="0" applyBorder="1" applyAlignment="1">
      <alignment wrapText="1"/>
    </xf>
    <xf numFmtId="0" fontId="0" fillId="8" borderId="6" xfId="0" applyFill="1" applyBorder="1"/>
    <xf numFmtId="0" fontId="0" fillId="8" borderId="6" xfId="0" applyFill="1" applyBorder="1" applyAlignment="1">
      <alignment wrapText="1"/>
    </xf>
    <xf numFmtId="0" fontId="5" fillId="8" borderId="7" xfId="0" applyFont="1" applyFill="1" applyBorder="1" applyAlignment="1">
      <alignment wrapText="1"/>
    </xf>
    <xf numFmtId="0" fontId="5" fillId="0" borderId="4" xfId="0" applyFont="1" applyFill="1" applyBorder="1" applyAlignment="1">
      <alignment horizontal="left"/>
    </xf>
    <xf numFmtId="0" fontId="0" fillId="0" borderId="1" xfId="0" applyFont="1" applyFill="1" applyBorder="1"/>
    <xf numFmtId="0" fontId="5" fillId="0" borderId="1" xfId="0" applyFont="1" applyFill="1" applyBorder="1"/>
    <xf numFmtId="49" fontId="0" fillId="0" borderId="1" xfId="0" applyNumberFormat="1" applyFont="1" applyFill="1" applyBorder="1" applyAlignment="1">
      <alignment wrapText="1"/>
    </xf>
    <xf numFmtId="10" fontId="0" fillId="0" borderId="1" xfId="0" applyNumberFormat="1" applyFont="1" applyFill="1" applyBorder="1"/>
    <xf numFmtId="0" fontId="5" fillId="0" borderId="2" xfId="0" applyFont="1" applyBorder="1"/>
    <xf numFmtId="0" fontId="0" fillId="0" borderId="2" xfId="0" applyBorder="1" applyAlignment="1">
      <alignment wrapText="1"/>
    </xf>
    <xf numFmtId="0" fontId="5" fillId="10" borderId="1" xfId="0" applyFont="1" applyFill="1" applyBorder="1"/>
    <xf numFmtId="0" fontId="5" fillId="10" borderId="1" xfId="0" applyFont="1" applyFill="1" applyBorder="1" applyAlignment="1">
      <alignment wrapText="1"/>
    </xf>
    <xf numFmtId="0" fontId="0" fillId="10" borderId="0" xfId="0" applyFill="1"/>
    <xf numFmtId="0" fontId="0" fillId="10" borderId="1" xfId="0" applyFill="1" applyBorder="1" applyAlignment="1">
      <alignment wrapText="1"/>
    </xf>
    <xf numFmtId="0" fontId="5" fillId="10" borderId="1" xfId="0" applyFont="1" applyFill="1" applyBorder="1" applyAlignment="1">
      <alignment horizontal="right"/>
    </xf>
    <xf numFmtId="0" fontId="4" fillId="0" borderId="1" xfId="0" applyFont="1" applyFill="1" applyBorder="1" applyAlignment="1">
      <alignment horizontal="left" wrapText="1"/>
    </xf>
    <xf numFmtId="0" fontId="5" fillId="0" borderId="1" xfId="0" applyFont="1" applyFill="1" applyBorder="1" applyAlignment="1">
      <alignment horizontal="right"/>
    </xf>
    <xf numFmtId="0" fontId="0" fillId="0" borderId="1" xfId="0" applyFont="1" applyFill="1" applyBorder="1" applyAlignment="1">
      <alignment horizontal="right"/>
    </xf>
    <xf numFmtId="0" fontId="0" fillId="0" borderId="1" xfId="0" applyFill="1" applyBorder="1" applyAlignment="1">
      <alignment horizontal="right"/>
    </xf>
    <xf numFmtId="49" fontId="0" fillId="0" borderId="1" xfId="0" applyNumberFormat="1" applyFont="1" applyFill="1" applyBorder="1" applyAlignment="1">
      <alignment horizontal="right"/>
    </xf>
    <xf numFmtId="0" fontId="0" fillId="0" borderId="1" xfId="0" applyNumberFormat="1" applyFont="1" applyFill="1" applyBorder="1" applyAlignment="1">
      <alignment horizontal="right"/>
    </xf>
    <xf numFmtId="10" fontId="0" fillId="0" borderId="1" xfId="0" applyNumberFormat="1" applyFont="1" applyFill="1" applyBorder="1" applyAlignment="1">
      <alignment horizontal="right"/>
    </xf>
    <xf numFmtId="1" fontId="0" fillId="0" borderId="1" xfId="0" applyNumberFormat="1" applyFont="1" applyFill="1" applyBorder="1" applyAlignment="1">
      <alignment horizontal="right"/>
    </xf>
    <xf numFmtId="0" fontId="5" fillId="0" borderId="0" xfId="0" applyFont="1" applyFill="1" applyBorder="1" applyAlignment="1">
      <alignment horizontal="right"/>
    </xf>
    <xf numFmtId="0" fontId="0" fillId="0" borderId="0" xfId="0" applyFill="1" applyAlignment="1">
      <alignment horizontal="right"/>
    </xf>
    <xf numFmtId="0" fontId="0" fillId="0" borderId="0" xfId="0" applyFont="1" applyFill="1" applyBorder="1" applyAlignment="1">
      <alignment horizontal="right"/>
    </xf>
    <xf numFmtId="0" fontId="5" fillId="0" borderId="2" xfId="0" applyFont="1" applyFill="1" applyBorder="1" applyAlignment="1">
      <alignment horizontal="center" wrapText="1"/>
    </xf>
    <xf numFmtId="0" fontId="5" fillId="0" borderId="3" xfId="0" applyFont="1" applyFill="1" applyBorder="1" applyAlignment="1">
      <alignment horizontal="center" wrapText="1"/>
    </xf>
    <xf numFmtId="0" fontId="5" fillId="0" borderId="4" xfId="0" applyFont="1" applyFill="1" applyBorder="1" applyAlignment="1">
      <alignment horizontal="center" wrapText="1"/>
    </xf>
    <xf numFmtId="0" fontId="0" fillId="0" borderId="0" xfId="0" applyAlignment="1"/>
    <xf numFmtId="0" fontId="9" fillId="0" borderId="0" xfId="0" applyFont="1" applyFill="1" applyAlignment="1"/>
    <xf numFmtId="0" fontId="5" fillId="0" borderId="0" xfId="0" applyFont="1" applyAlignment="1"/>
    <xf numFmtId="0" fontId="9" fillId="0" borderId="0" xfId="0" applyFont="1" applyFill="1" applyAlignment="1">
      <alignment wrapText="1"/>
    </xf>
    <xf numFmtId="0" fontId="0" fillId="9" borderId="1" xfId="0" applyFont="1" applyFill="1" applyBorder="1" applyAlignment="1">
      <alignment horizontal="right"/>
    </xf>
    <xf numFmtId="0" fontId="0" fillId="6" borderId="0" xfId="0" applyFill="1" applyAlignment="1">
      <alignment vertical="top" wrapText="1"/>
    </xf>
    <xf numFmtId="0" fontId="0" fillId="6" borderId="0" xfId="0" applyFill="1" applyAlignment="1">
      <alignment wrapText="1"/>
    </xf>
    <xf numFmtId="0" fontId="0" fillId="6" borderId="0" xfId="0" applyFill="1" applyAlignment="1">
      <alignment horizontal="left" wrapText="1"/>
    </xf>
    <xf numFmtId="0" fontId="0" fillId="6" borderId="0" xfId="0" applyFill="1" applyAlignment="1">
      <alignment horizontal="left" vertical="top" wrapText="1"/>
    </xf>
    <xf numFmtId="0" fontId="7" fillId="6" borderId="0" xfId="0" applyFont="1" applyFill="1" applyAlignment="1">
      <alignment wrapText="1"/>
    </xf>
    <xf numFmtId="0" fontId="0" fillId="6" borderId="0" xfId="0" applyFill="1" applyAlignment="1">
      <alignment vertical="top" wrapText="1"/>
    </xf>
    <xf numFmtId="0" fontId="0" fillId="6" borderId="0" xfId="0" applyFill="1" applyAlignment="1">
      <alignment wrapText="1"/>
    </xf>
  </cellXfs>
  <cellStyles count="1">
    <cellStyle name="Normal" xfId="0" builtinId="0"/>
  </cellStyles>
  <dxfs count="41">
    <dxf>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righ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border>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455AAEB-CDD2-459C-A5D6-02CA7EA0F485}" name="Table1" displayName="Table1" ref="B1:P201" totalsRowShown="0" tableBorderDxfId="14">
  <autoFilter ref="B1:P201" xr:uid="{ABCED77A-03EF-4873-9518-EC8B705AE161}"/>
  <tableColumns count="15">
    <tableColumn id="1" xr3:uid="{BF32D5DB-93F2-411F-A62A-15ED9BBA2FF9}" name="Feature" dataDxfId="13"/>
    <tableColumn id="2" xr3:uid="{9E38947E-D3A3-4130-BE9E-89ABD375425A}" name="Weight" dataDxfId="12"/>
    <tableColumn id="3" xr3:uid="{A5BA1653-1E44-477E-91C8-1A85028AFC3F}" name="Column1" dataDxfId="11"/>
    <tableColumn id="4" xr3:uid="{A24B9501-66E4-4D62-A8EF-EE5F4A86A309}" name="Enterprise" dataDxfId="10"/>
    <tableColumn id="5" xr3:uid="{13E1C15D-C0A3-4B53-9EEA-5186DEFDD827}" name="Column2" dataDxfId="9"/>
    <tableColumn id="6" xr3:uid="{D82F58AD-3176-4FCF-9944-BAD76C770E72}" name="Column3" dataDxfId="8">
      <calculatedColumnFormula>C2*E2</calculatedColumnFormula>
    </tableColumn>
    <tableColumn id="7" xr3:uid="{7EB74287-1F39-4371-B531-F037BD6585FD}" name="Aspen" dataDxfId="7"/>
    <tableColumn id="8" xr3:uid="{6CAD3664-BECB-44A8-999A-C71AD7FA264F}" name="Column4" dataDxfId="6"/>
    <tableColumn id="9" xr3:uid="{E2D0D735-436C-4462-BE6E-7A22F35864AE}" name="Column5" dataDxfId="5">
      <calculatedColumnFormula>$C2*H2</calculatedColumnFormula>
    </tableColumn>
    <tableColumn id="10" xr3:uid="{F11AA725-8841-4195-994D-4AC996CE5B0C}" name="Bibliocommons" dataDxfId="4"/>
    <tableColumn id="11" xr3:uid="{6AD47A39-74B1-45B8-A6E0-4A37F48CD5A8}" name="Column6" dataDxfId="3"/>
    <tableColumn id="12" xr3:uid="{921A45FB-C1EA-45F7-9DD7-A9897874D07F}" name="Column7" dataDxfId="2">
      <calculatedColumnFormula>$C2*K2</calculatedColumnFormula>
    </tableColumn>
    <tableColumn id="13" xr3:uid="{F17C0343-FE00-47D1-A0C1-C264D3EF3C1D}" name="Total Possible Points" dataDxfId="1">
      <calculatedColumnFormula>C2*3</calculatedColumnFormula>
    </tableColumn>
    <tableColumn id="14" xr3:uid="{00ABCAA9-2D83-49FC-91BC-7B5F04298CE0}" name="Column8"/>
    <tableColumn id="15" xr3:uid="{5E729761-C07A-4386-B4F2-B9436641182A}" name="Note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6F5E4-7A6B-41AF-94C9-43E21E563A0D}">
  <dimension ref="A2:B12"/>
  <sheetViews>
    <sheetView tabSelected="1" workbookViewId="0">
      <selection activeCell="A4" sqref="A4:XFD4"/>
    </sheetView>
  </sheetViews>
  <sheetFormatPr defaultRowHeight="15" x14ac:dyDescent="0.25"/>
  <cols>
    <col min="1" max="1" width="11.42578125" style="24" customWidth="1"/>
    <col min="2" max="2" width="86.140625" style="24" customWidth="1"/>
    <col min="3" max="16383" width="0" style="25" hidden="1" customWidth="1"/>
    <col min="16384" max="16384" width="0.28515625" style="25" customWidth="1"/>
  </cols>
  <sheetData>
    <row r="2" spans="1:2" s="88" customFormat="1" ht="23.25" customHeight="1" x14ac:dyDescent="0.35">
      <c r="A2" s="88" t="s">
        <v>0</v>
      </c>
    </row>
    <row r="3" spans="1:2" ht="62.25" customHeight="1" x14ac:dyDescent="0.25">
      <c r="A3" s="89" t="s">
        <v>1</v>
      </c>
      <c r="B3" s="89"/>
    </row>
    <row r="4" spans="1:2" s="87" customFormat="1" ht="372.75" customHeight="1" x14ac:dyDescent="0.25">
      <c r="A4" s="87" t="s">
        <v>2</v>
      </c>
    </row>
    <row r="5" spans="1:2" ht="1.5" customHeight="1" x14ac:dyDescent="0.25">
      <c r="A5" s="85"/>
      <c r="B5" s="85"/>
    </row>
    <row r="6" spans="1:2" ht="30" x14ac:dyDescent="0.25">
      <c r="A6" s="22"/>
      <c r="B6" s="84" t="s">
        <v>3</v>
      </c>
    </row>
    <row r="7" spans="1:2" ht="30" x14ac:dyDescent="0.25">
      <c r="A7" s="23"/>
      <c r="B7" s="84" t="s">
        <v>4</v>
      </c>
    </row>
    <row r="8" spans="1:2" s="88" customFormat="1" ht="42" customHeight="1" x14ac:dyDescent="0.35">
      <c r="A8" s="88" t="s">
        <v>5</v>
      </c>
    </row>
    <row r="9" spans="1:2" s="90" customFormat="1" ht="22.5" customHeight="1" x14ac:dyDescent="0.25">
      <c r="A9" s="90" t="s">
        <v>6</v>
      </c>
    </row>
    <row r="10" spans="1:2" s="86" customFormat="1" ht="47.25" customHeight="1" x14ac:dyDescent="0.25">
      <c r="A10" s="86" t="s">
        <v>7</v>
      </c>
    </row>
    <row r="11" spans="1:2" s="86" customFormat="1" ht="36" customHeight="1" x14ac:dyDescent="0.25">
      <c r="A11" s="86" t="s">
        <v>8</v>
      </c>
    </row>
    <row r="12" spans="1:2" s="86" customFormat="1" ht="38.25" customHeight="1" x14ac:dyDescent="0.25">
      <c r="A12" s="86" t="s">
        <v>9</v>
      </c>
    </row>
  </sheetData>
  <mergeCells count="8">
    <mergeCell ref="A10:XFD10"/>
    <mergeCell ref="A11:XFD11"/>
    <mergeCell ref="A12:XFD12"/>
    <mergeCell ref="A4:XFD4"/>
    <mergeCell ref="A2:XFD2"/>
    <mergeCell ref="A3:B3"/>
    <mergeCell ref="A8:XFD8"/>
    <mergeCell ref="A9:XFD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306C0-4CE4-42F4-9C3D-CAC14FBCE26A}">
  <dimension ref="A1:K29"/>
  <sheetViews>
    <sheetView topLeftCell="E1" zoomScale="166" zoomScaleNormal="166" workbookViewId="0">
      <selection activeCell="G2" sqref="G2"/>
    </sheetView>
  </sheetViews>
  <sheetFormatPr defaultColWidth="0" defaultRowHeight="15" x14ac:dyDescent="0.25"/>
  <cols>
    <col min="1" max="1" width="30.85546875" customWidth="1"/>
    <col min="2" max="2" width="14.85546875" style="30" customWidth="1"/>
    <col min="3" max="3" width="13.7109375" style="30" customWidth="1"/>
    <col min="4" max="4" width="15.28515625" customWidth="1"/>
    <col min="5" max="5" width="3.28515625" customWidth="1"/>
    <col min="6" max="6" width="21.85546875" style="79" customWidth="1"/>
    <col min="7" max="7" width="11.42578125" customWidth="1"/>
    <col min="8" max="10" width="9.140625" customWidth="1"/>
    <col min="11" max="11" width="38" style="79" customWidth="1"/>
    <col min="12" max="16384" width="9.140625" hidden="1"/>
  </cols>
  <sheetData>
    <row r="1" spans="1:11" x14ac:dyDescent="0.25">
      <c r="A1" s="21" t="s">
        <v>10</v>
      </c>
      <c r="B1" s="30" t="s">
        <v>11</v>
      </c>
      <c r="C1" s="30" t="s">
        <v>12</v>
      </c>
      <c r="D1" t="s">
        <v>13</v>
      </c>
      <c r="F1" s="21" t="s">
        <v>10</v>
      </c>
      <c r="G1" s="30" t="s">
        <v>11</v>
      </c>
      <c r="H1" s="30" t="s">
        <v>12</v>
      </c>
      <c r="I1" t="s">
        <v>13</v>
      </c>
      <c r="K1" s="79" t="s">
        <v>14</v>
      </c>
    </row>
    <row r="2" spans="1:11" s="29" customFormat="1" x14ac:dyDescent="0.25">
      <c r="A2" s="82" t="s">
        <v>15</v>
      </c>
      <c r="B2" s="31">
        <f>(SUMIF('Feature Matrix'!$A:$A,VLOOKUP($A2,'Feature Matrix'!$A:$A,1,FALSE),'Feature Matrix'!$G:$G)/(SUMIF('Feature Matrix'!$A:$A,VLOOKUP($A2,'Feature Matrix'!$A:$A,1,FALSE),'Feature Matrix'!$N:$N)))</f>
        <v>0</v>
      </c>
      <c r="C2" s="31">
        <f>SUMIF('Feature Matrix'!$A:$A, VLOOKUP($A2,'Feature Matrix'!$A:$A,1,FALSE),'Feature Matrix'!$J:$J)/(SUMIF('Feature Matrix'!$A:$A,VLOOKUP($A2,'Feature Matrix'!$A:$A,1,FALSE),'Feature Matrix'!$N:$N))</f>
        <v>0</v>
      </c>
      <c r="D2" s="31">
        <f>SUMIF('Feature Matrix'!$A:$A, VLOOKUP($A2,'Feature Matrix'!$A:$A,1,FALSE),'Feature Matrix'!$M:$M)/(SUMIF('Feature Matrix'!$A:$A,VLOOKUP($A2,'Feature Matrix'!$A:$A,1,FALSE),'Feature Matrix'!$N:$N))</f>
        <v>0</v>
      </c>
      <c r="E2" s="31"/>
      <c r="F2" s="82" t="s">
        <v>15</v>
      </c>
      <c r="G2" s="29">
        <f>SUMIF('Feature Matrix'!$A:$A,VLOOKUP($A2,'Feature Matrix'!$A:$A,1,FALSE),'Feature Matrix'!$G:$G)</f>
        <v>0</v>
      </c>
      <c r="H2" s="29">
        <f>SUMIF('Feature Matrix'!$A:$A,VLOOKUP($A2,'Feature Matrix'!$A:$A,1,FALSE),'Feature Matrix'!$J:$J)</f>
        <v>0</v>
      </c>
      <c r="I2" s="29">
        <f>SUMIF('Feature Matrix'!$A:$A,VLOOKUP($A2,'Feature Matrix'!$A:$A,1,FALSE),'Feature Matrix'!$M:$M)</f>
        <v>0</v>
      </c>
      <c r="K2" s="80"/>
    </row>
    <row r="3" spans="1:11" s="29" customFormat="1" x14ac:dyDescent="0.25">
      <c r="A3" s="82" t="s">
        <v>16</v>
      </c>
      <c r="B3" s="31">
        <f>(SUMIF('Feature Matrix'!$A:$A,VLOOKUP($A3,'Feature Matrix'!$A:$A,1,FALSE),'Feature Matrix'!$G:$G)/(SUMIF('Feature Matrix'!$A:$A,VLOOKUP($A3,'Feature Matrix'!$A:$A,1,FALSE),'Feature Matrix'!$N:$N)))</f>
        <v>0</v>
      </c>
      <c r="C3" s="31">
        <f>SUMIF('Feature Matrix'!$A:$A, VLOOKUP($A3,'Feature Matrix'!$A:$A,1,FALSE),'Feature Matrix'!$J:$J)/(SUMIF('Feature Matrix'!$A:$A,VLOOKUP($A3,'Feature Matrix'!$A:$A,1,FALSE),'Feature Matrix'!$N:$N))</f>
        <v>0</v>
      </c>
      <c r="D3" s="31">
        <f>SUMIF('Feature Matrix'!$A:$A, VLOOKUP($A3,'Feature Matrix'!$A:$A,1,FALSE),'Feature Matrix'!$M:$M)/(SUMIF('Feature Matrix'!$A:$A,VLOOKUP($A3,'Feature Matrix'!$A:$A,1,FALSE),'Feature Matrix'!$N:$N))</f>
        <v>0</v>
      </c>
      <c r="E3" s="31"/>
      <c r="F3" s="82" t="s">
        <v>16</v>
      </c>
      <c r="G3" s="29">
        <f>SUMIF('Feature Matrix'!$A:$A,VLOOKUP($A3,'Feature Matrix'!$A:$A,1,FALSE),'Feature Matrix'!$G:$G)</f>
        <v>0</v>
      </c>
      <c r="H3" s="29">
        <f>SUMIF('Feature Matrix'!$A:$A,VLOOKUP($A3,'Feature Matrix'!$A:$A,1,FALSE),'Feature Matrix'!$J:$J)</f>
        <v>0</v>
      </c>
      <c r="I3" s="29">
        <f>SUMIF('Feature Matrix'!$A:$A,VLOOKUP($A3,'Feature Matrix'!$A:$A,1,FALSE),'Feature Matrix'!$M:$M)</f>
        <v>0</v>
      </c>
      <c r="K3" s="80" t="s">
        <v>17</v>
      </c>
    </row>
    <row r="4" spans="1:11" s="29" customFormat="1" x14ac:dyDescent="0.25">
      <c r="A4" s="82" t="s">
        <v>18</v>
      </c>
      <c r="B4" s="31">
        <f>(SUMIF('Feature Matrix'!$A:$A,VLOOKUP($A4,'Feature Matrix'!$A:$A,1,FALSE),'Feature Matrix'!$G:$G)/(SUMIF('Feature Matrix'!$A:$A,VLOOKUP($A4,'Feature Matrix'!$A:$A,1,FALSE),'Feature Matrix'!$N:$N)))</f>
        <v>0</v>
      </c>
      <c r="C4" s="31">
        <f>SUMIF('Feature Matrix'!$A:$A, VLOOKUP($A4,'Feature Matrix'!$A:$A,1,FALSE),'Feature Matrix'!$J:$J)/(SUMIF('Feature Matrix'!$A:$A,VLOOKUP($A4,'Feature Matrix'!$A:$A,1,FALSE),'Feature Matrix'!$N:$N))</f>
        <v>0</v>
      </c>
      <c r="D4" s="31">
        <f>SUMIF('Feature Matrix'!$A:$A, VLOOKUP($A4,'Feature Matrix'!$A:$A,1,FALSE),'Feature Matrix'!$M:$M)/(SUMIF('Feature Matrix'!$A:$A,VLOOKUP($A4,'Feature Matrix'!$A:$A,1,FALSE),'Feature Matrix'!$N:$N))</f>
        <v>0</v>
      </c>
      <c r="E4" s="31"/>
      <c r="F4" s="82" t="s">
        <v>18</v>
      </c>
      <c r="G4" s="29">
        <f>SUMIF('Feature Matrix'!$A:$A,VLOOKUP($A4,'Feature Matrix'!$A:$A,1,FALSE),'Feature Matrix'!$G:$G)</f>
        <v>0</v>
      </c>
      <c r="H4" s="29">
        <f>SUMIF('Feature Matrix'!$A:$A,VLOOKUP($A4,'Feature Matrix'!$A:$A,1,FALSE),'Feature Matrix'!$J:$J)</f>
        <v>0</v>
      </c>
      <c r="I4" s="29">
        <f>SUMIF('Feature Matrix'!$A:$A,VLOOKUP($A4,'Feature Matrix'!$A:$A,1,FALSE),'Feature Matrix'!$M:$M)</f>
        <v>0</v>
      </c>
      <c r="K4" s="80"/>
    </row>
    <row r="5" spans="1:11" s="29" customFormat="1" ht="30" x14ac:dyDescent="0.25">
      <c r="A5" s="82" t="s">
        <v>19</v>
      </c>
      <c r="B5" s="31">
        <f>(SUMIF('Feature Matrix'!$A:$A,VLOOKUP($A5,'Feature Matrix'!$A:$A,1,FALSE),'Feature Matrix'!$G:$G)/(SUMIF('Feature Matrix'!$A:$A,VLOOKUP($A5,'Feature Matrix'!$A:$A,1,FALSE),'Feature Matrix'!$N:$N)))</f>
        <v>0</v>
      </c>
      <c r="C5" s="31">
        <f>SUMIF('Feature Matrix'!$A:$A, VLOOKUP($A5,'Feature Matrix'!$A:$A,1,FALSE),'Feature Matrix'!$J:$J)/(SUMIF('Feature Matrix'!$A:$A,VLOOKUP($A5,'Feature Matrix'!$A:$A,1,FALSE),'Feature Matrix'!$N:$N))</f>
        <v>0</v>
      </c>
      <c r="D5" s="31">
        <f>SUMIF('Feature Matrix'!$A:$A, VLOOKUP($A5,'Feature Matrix'!$A:$A,1,FALSE),'Feature Matrix'!$M:$M)/(SUMIF('Feature Matrix'!$A:$A,VLOOKUP($A5,'Feature Matrix'!$A:$A,1,FALSE),'Feature Matrix'!$N:$N))</f>
        <v>0</v>
      </c>
      <c r="E5" s="31"/>
      <c r="F5" s="82" t="s">
        <v>19</v>
      </c>
      <c r="G5" s="29">
        <f>SUMIF('Feature Matrix'!$A:$A,VLOOKUP($A5,'Feature Matrix'!$A:$A,1,FALSE),'Feature Matrix'!$G:$G)</f>
        <v>0</v>
      </c>
      <c r="H5" s="29">
        <f>SUMIF('Feature Matrix'!$A:$A,VLOOKUP($A5,'Feature Matrix'!$A:$A,1,FALSE),'Feature Matrix'!$J:$J)</f>
        <v>0</v>
      </c>
      <c r="I5" s="29">
        <f>SUMIF('Feature Matrix'!$A:$A,VLOOKUP($A5,'Feature Matrix'!$A:$A,1,FALSE),'Feature Matrix'!$M:$M)</f>
        <v>0</v>
      </c>
      <c r="K5" s="80" t="s">
        <v>20</v>
      </c>
    </row>
    <row r="6" spans="1:11" s="29" customFormat="1" ht="30" x14ac:dyDescent="0.25">
      <c r="A6" s="82" t="s">
        <v>21</v>
      </c>
      <c r="B6" s="31">
        <f>(SUMIF('Feature Matrix'!$A:$A,VLOOKUP($A6,'Feature Matrix'!$A:$A,1,FALSE),'Feature Matrix'!$G:$G)/(SUMIF('Feature Matrix'!$A:$A,VLOOKUP($A6,'Feature Matrix'!$A:$A,1,FALSE),'Feature Matrix'!$N:$N)))</f>
        <v>0</v>
      </c>
      <c r="C6" s="31">
        <f>SUMIF('Feature Matrix'!$A:$A, VLOOKUP($A6,'Feature Matrix'!$A:$A,1,FALSE),'Feature Matrix'!$J:$J)/(SUMIF('Feature Matrix'!$A:$A,VLOOKUP($A6,'Feature Matrix'!$A:$A,1,FALSE),'Feature Matrix'!$N:$N))</f>
        <v>0</v>
      </c>
      <c r="D6" s="31">
        <f>SUMIF('Feature Matrix'!$A:$A, VLOOKUP($A6,'Feature Matrix'!$A:$A,1,FALSE),'Feature Matrix'!$M:$M)/(SUMIF('Feature Matrix'!$A:$A,VLOOKUP($A6,'Feature Matrix'!$A:$A,1,FALSE),'Feature Matrix'!$N:$N))</f>
        <v>0</v>
      </c>
      <c r="E6" s="31"/>
      <c r="F6" s="82" t="s">
        <v>21</v>
      </c>
      <c r="G6" s="29">
        <f>SUMIF('Feature Matrix'!$A:$A,VLOOKUP($A6,'Feature Matrix'!$A:$A,1,FALSE),'Feature Matrix'!$G:$G)</f>
        <v>0</v>
      </c>
      <c r="H6" s="29">
        <f>SUMIF('Feature Matrix'!$A:$A,VLOOKUP($A6,'Feature Matrix'!$A:$A,1,FALSE),'Feature Matrix'!$J:$J)</f>
        <v>0</v>
      </c>
      <c r="I6" s="29">
        <f>SUMIF('Feature Matrix'!$A:$A,VLOOKUP($A6,'Feature Matrix'!$A:$A,1,FALSE),'Feature Matrix'!$M:$M)</f>
        <v>0</v>
      </c>
      <c r="K6" s="80" t="s">
        <v>22</v>
      </c>
    </row>
    <row r="7" spans="1:11" s="29" customFormat="1" ht="45" x14ac:dyDescent="0.25">
      <c r="A7" s="82" t="s">
        <v>23</v>
      </c>
      <c r="B7" s="31">
        <f>(SUMIF('Feature Matrix'!$A:$A,VLOOKUP($A7,'Feature Matrix'!$A:$A,1,FALSE),'Feature Matrix'!$G:$G)/(SUMIF('Feature Matrix'!$A:$A,VLOOKUP($A7,'Feature Matrix'!$A:$A,1,FALSE),'Feature Matrix'!$N:$N)))</f>
        <v>0</v>
      </c>
      <c r="C7" s="31">
        <f>SUMIF('Feature Matrix'!$A:$A, VLOOKUP($A7,'Feature Matrix'!$A:$A,1,FALSE),'Feature Matrix'!$J:$J)/(SUMIF('Feature Matrix'!$A:$A,VLOOKUP($A7,'Feature Matrix'!$A:$A,1,FALSE),'Feature Matrix'!$N:$N))</f>
        <v>0</v>
      </c>
      <c r="D7" s="31">
        <f>SUMIF('Feature Matrix'!$A:$A, VLOOKUP($A7,'Feature Matrix'!$A:$A,1,FALSE),'Feature Matrix'!$M:$M)/(SUMIF('Feature Matrix'!$A:$A,VLOOKUP($A7,'Feature Matrix'!$A:$A,1,FALSE),'Feature Matrix'!$N:$N))</f>
        <v>0</v>
      </c>
      <c r="E7" s="31"/>
      <c r="F7" s="82" t="s">
        <v>23</v>
      </c>
      <c r="G7" s="29">
        <f>SUMIF('Feature Matrix'!$A:$A,VLOOKUP($A7,'Feature Matrix'!$A:$A,1,FALSE),'Feature Matrix'!$G:$G)</f>
        <v>0</v>
      </c>
      <c r="H7" s="29">
        <f>SUMIF('Feature Matrix'!$A:$A,VLOOKUP($A7,'Feature Matrix'!$A:$A,1,FALSE),'Feature Matrix'!$J:$J)</f>
        <v>0</v>
      </c>
      <c r="I7" s="29">
        <f>SUMIF('Feature Matrix'!$A:$A,VLOOKUP($A7,'Feature Matrix'!$A:$A,1,FALSE),'Feature Matrix'!$M:$M)</f>
        <v>0</v>
      </c>
      <c r="K7" s="80" t="s">
        <v>24</v>
      </c>
    </row>
    <row r="8" spans="1:11" s="29" customFormat="1" ht="30" x14ac:dyDescent="0.25">
      <c r="A8" s="82" t="s">
        <v>25</v>
      </c>
      <c r="B8" s="31">
        <f>(SUMIF('Feature Matrix'!$A:$A,VLOOKUP($A8,'Feature Matrix'!$A:$A,1,FALSE),'Feature Matrix'!$G:$G)/(SUMIF('Feature Matrix'!$A:$A,VLOOKUP($A8,'Feature Matrix'!$A:$A,1,FALSE),'Feature Matrix'!$N:$N)))</f>
        <v>0</v>
      </c>
      <c r="C8" s="31">
        <f>SUMIF('Feature Matrix'!$A:$A, VLOOKUP($A8,'Feature Matrix'!$A:$A,1,FALSE),'Feature Matrix'!$J:$J)/(SUMIF('Feature Matrix'!$A:$A,VLOOKUP($A8,'Feature Matrix'!$A:$A,1,FALSE),'Feature Matrix'!$N:$N))</f>
        <v>0</v>
      </c>
      <c r="D8" s="31">
        <f>SUMIF('Feature Matrix'!$A:$A, VLOOKUP($A8,'Feature Matrix'!$A:$A,1,FALSE),'Feature Matrix'!$M:$M)/(SUMIF('Feature Matrix'!$A:$A,VLOOKUP($A8,'Feature Matrix'!$A:$A,1,FALSE),'Feature Matrix'!$N:$N))</f>
        <v>0</v>
      </c>
      <c r="E8" s="31"/>
      <c r="F8" s="82" t="s">
        <v>25</v>
      </c>
      <c r="G8" s="29">
        <f>SUMIF('Feature Matrix'!$A:$A,VLOOKUP($A8,'Feature Matrix'!$A:$A,1,FALSE),'Feature Matrix'!$G:$G)</f>
        <v>0</v>
      </c>
      <c r="H8" s="29">
        <f>SUMIF('Feature Matrix'!$A:$A,VLOOKUP($A8,'Feature Matrix'!$A:$A,1,FALSE),'Feature Matrix'!$J:$J)</f>
        <v>0</v>
      </c>
      <c r="I8" s="29">
        <f>SUMIF('Feature Matrix'!$A:$A,VLOOKUP($A8,'Feature Matrix'!$A:$A,1,FALSE),'Feature Matrix'!$M:$M)</f>
        <v>0</v>
      </c>
      <c r="K8" s="80" t="s">
        <v>26</v>
      </c>
    </row>
    <row r="9" spans="1:11" s="29" customFormat="1" x14ac:dyDescent="0.25">
      <c r="A9" s="82" t="s">
        <v>27</v>
      </c>
      <c r="B9" s="31">
        <f>(SUMIF('Feature Matrix'!$A:$A,VLOOKUP($A9,'Feature Matrix'!$A:$A,1,FALSE),'Feature Matrix'!$G:$G)/(SUMIF('Feature Matrix'!$A:$A,VLOOKUP($A9,'Feature Matrix'!$A:$A,1,FALSE),'Feature Matrix'!$N:$N)))</f>
        <v>0</v>
      </c>
      <c r="C9" s="31">
        <f>SUMIF('Feature Matrix'!$A:$A, VLOOKUP($A9,'Feature Matrix'!$A:$A,1,FALSE),'Feature Matrix'!$J:$J)/(SUMIF('Feature Matrix'!$A:$A,VLOOKUP($A9,'Feature Matrix'!$A:$A,1,FALSE),'Feature Matrix'!$N:$N))</f>
        <v>0</v>
      </c>
      <c r="D9" s="31">
        <f>SUMIF('Feature Matrix'!$A:$A, VLOOKUP($A9,'Feature Matrix'!$A:$A,1,FALSE),'Feature Matrix'!$M:$M)/(SUMIF('Feature Matrix'!$A:$A,VLOOKUP($A9,'Feature Matrix'!$A:$A,1,FALSE),'Feature Matrix'!$N:$N))</f>
        <v>0</v>
      </c>
      <c r="E9" s="31"/>
      <c r="F9" s="82" t="s">
        <v>27</v>
      </c>
      <c r="G9" s="29">
        <f>SUMIF('Feature Matrix'!$A:$A,VLOOKUP($A9,'Feature Matrix'!$A:$A,1,FALSE),'Feature Matrix'!$G:$G)</f>
        <v>0</v>
      </c>
      <c r="H9" s="29">
        <f>SUMIF('Feature Matrix'!$A:$A,VLOOKUP($A9,'Feature Matrix'!$A:$A,1,FALSE),'Feature Matrix'!$J:$J)</f>
        <v>0</v>
      </c>
      <c r="I9" s="29">
        <f>SUMIF('Feature Matrix'!$A:$A,VLOOKUP($A9,'Feature Matrix'!$A:$A,1,FALSE),'Feature Matrix'!$M:$M)</f>
        <v>0</v>
      </c>
      <c r="K9" s="80" t="s">
        <v>28</v>
      </c>
    </row>
    <row r="10" spans="1:11" s="29" customFormat="1" x14ac:dyDescent="0.25">
      <c r="A10" s="82" t="s">
        <v>29</v>
      </c>
      <c r="B10" s="31">
        <f>(SUMIF('Feature Matrix'!$A:$A,VLOOKUP($A10,'Feature Matrix'!$A:$A,1,FALSE),'Feature Matrix'!$G:$G)/(SUMIF('Feature Matrix'!$A:$A,VLOOKUP($A10,'Feature Matrix'!$A:$A,1,FALSE),'Feature Matrix'!$N:$N)))</f>
        <v>0</v>
      </c>
      <c r="C10" s="31">
        <f>SUMIF('Feature Matrix'!$A:$A, VLOOKUP($A10,'Feature Matrix'!$A:$A,1,FALSE),'Feature Matrix'!$J:$J)/(SUMIF('Feature Matrix'!$A:$A,VLOOKUP($A10,'Feature Matrix'!$A:$A,1,FALSE),'Feature Matrix'!$N:$N))</f>
        <v>0</v>
      </c>
      <c r="D10" s="31">
        <f>SUMIF('Feature Matrix'!$A:$A, VLOOKUP($A10,'Feature Matrix'!$A:$A,1,FALSE),'Feature Matrix'!$M:$M)/(SUMIF('Feature Matrix'!$A:$A,VLOOKUP($A10,'Feature Matrix'!$A:$A,1,FALSE),'Feature Matrix'!$N:$N))</f>
        <v>0</v>
      </c>
      <c r="E10" s="31"/>
      <c r="F10" s="82" t="s">
        <v>29</v>
      </c>
      <c r="G10" s="29">
        <f>SUMIF('Feature Matrix'!$A:$A,VLOOKUP($A10,'Feature Matrix'!$A:$A,1,FALSE),'Feature Matrix'!$G:$G)</f>
        <v>0</v>
      </c>
      <c r="H10" s="29">
        <f>SUMIF('Feature Matrix'!$A:$A,VLOOKUP($A10,'Feature Matrix'!$A:$A,1,FALSE),'Feature Matrix'!$J:$J)</f>
        <v>0</v>
      </c>
      <c r="I10" s="29">
        <f>SUMIF('Feature Matrix'!$A:$A,VLOOKUP($A10,'Feature Matrix'!$A:$A,1,FALSE),'Feature Matrix'!$M:$M)</f>
        <v>0</v>
      </c>
      <c r="K10" s="80" t="s">
        <v>30</v>
      </c>
    </row>
    <row r="11" spans="1:11" s="29" customFormat="1" x14ac:dyDescent="0.25">
      <c r="A11" s="82" t="s">
        <v>31</v>
      </c>
      <c r="B11" s="31">
        <f>(SUMIF('Feature Matrix'!$A:$A,VLOOKUP($A11,'Feature Matrix'!$A:$A,1,FALSE),'Feature Matrix'!$G:$G)/(SUMIF('Feature Matrix'!$A:$A,VLOOKUP($A11,'Feature Matrix'!$A:$A,1,FALSE),'Feature Matrix'!$N:$N)))</f>
        <v>0</v>
      </c>
      <c r="C11" s="31">
        <f>SUMIF('Feature Matrix'!$A:$A, VLOOKUP($A11,'Feature Matrix'!$A:$A,1,FALSE),'Feature Matrix'!$J:$J)/(SUMIF('Feature Matrix'!$A:$A,VLOOKUP($A11,'Feature Matrix'!$A:$A,1,FALSE),'Feature Matrix'!$N:$N))</f>
        <v>0</v>
      </c>
      <c r="D11" s="31">
        <f>SUMIF('Feature Matrix'!$A:$A, VLOOKUP($A11,'Feature Matrix'!$A:$A,1,FALSE),'Feature Matrix'!$M:$M)/(SUMIF('Feature Matrix'!$A:$A,VLOOKUP($A11,'Feature Matrix'!$A:$A,1,FALSE),'Feature Matrix'!$N:$N))</f>
        <v>0</v>
      </c>
      <c r="E11" s="31"/>
      <c r="F11" s="82" t="s">
        <v>31</v>
      </c>
      <c r="G11" s="29">
        <f>SUMIF('Feature Matrix'!$A:$A,VLOOKUP($A11,'Feature Matrix'!$A:$A,1,FALSE),'Feature Matrix'!$G:$G)</f>
        <v>0</v>
      </c>
      <c r="H11" s="29">
        <f>SUMIF('Feature Matrix'!$A:$A,VLOOKUP($A11,'Feature Matrix'!$A:$A,1,FALSE),'Feature Matrix'!$J:$J)</f>
        <v>0</v>
      </c>
      <c r="I11" s="29">
        <f>SUMIF('Feature Matrix'!$A:$A,VLOOKUP($A11,'Feature Matrix'!$A:$A,1,FALSE),'Feature Matrix'!$M:$M)</f>
        <v>0</v>
      </c>
      <c r="K11" s="80" t="s">
        <v>32</v>
      </c>
    </row>
    <row r="12" spans="1:11" s="29" customFormat="1" x14ac:dyDescent="0.25">
      <c r="A12" s="82" t="s">
        <v>33</v>
      </c>
      <c r="B12" s="31">
        <f>(SUMIF('Feature Matrix'!$A:$A,VLOOKUP($A12,'Feature Matrix'!$A:$A,1,FALSE),'Feature Matrix'!$G:$G)/(SUMIF('Feature Matrix'!$A:$A,VLOOKUP($A12,'Feature Matrix'!$A:$A,1,FALSE),'Feature Matrix'!$N:$N)))</f>
        <v>0</v>
      </c>
      <c r="C12" s="31">
        <f>SUMIF('Feature Matrix'!$A:$A, VLOOKUP($A12,'Feature Matrix'!$A:$A,1,FALSE),'Feature Matrix'!$J:$J)/(SUMIF('Feature Matrix'!$A:$A,VLOOKUP($A12,'Feature Matrix'!$A:$A,1,FALSE),'Feature Matrix'!$N:$N))</f>
        <v>0</v>
      </c>
      <c r="D12" s="31">
        <f>SUMIF('Feature Matrix'!$A:$A, VLOOKUP($A12,'Feature Matrix'!$A:$A,1,FALSE),'Feature Matrix'!$M:$M)/(SUMIF('Feature Matrix'!$A:$A,VLOOKUP($A12,'Feature Matrix'!$A:$A,1,FALSE),'Feature Matrix'!$N:$N))</f>
        <v>0</v>
      </c>
      <c r="E12" s="31"/>
      <c r="F12" s="82" t="s">
        <v>33</v>
      </c>
      <c r="G12" s="29">
        <f>SUMIF('Feature Matrix'!$A:$A,VLOOKUP($A12,'Feature Matrix'!$A:$A,1,FALSE),'Feature Matrix'!$G:$G)</f>
        <v>0</v>
      </c>
      <c r="H12" s="29">
        <f>SUMIF('Feature Matrix'!$A:$A,VLOOKUP($A12,'Feature Matrix'!$A:$A,1,FALSE),'Feature Matrix'!$J:$J)</f>
        <v>0</v>
      </c>
      <c r="I12" s="29">
        <f>SUMIF('Feature Matrix'!$A:$A,VLOOKUP($A12,'Feature Matrix'!$A:$A,1,FALSE),'Feature Matrix'!$M:$M)</f>
        <v>0</v>
      </c>
      <c r="K12" s="80" t="s">
        <v>34</v>
      </c>
    </row>
    <row r="13" spans="1:11" s="29" customFormat="1" x14ac:dyDescent="0.25">
      <c r="A13" s="82" t="s">
        <v>35</v>
      </c>
      <c r="B13" s="31">
        <f>(SUMIF('Feature Matrix'!$A:$A,VLOOKUP($A13,'Feature Matrix'!$A:$A,1,FALSE),'Feature Matrix'!$G:$G)/(SUMIF('Feature Matrix'!$A:$A,VLOOKUP($A13,'Feature Matrix'!$A:$A,1,FALSE),'Feature Matrix'!$N:$N)))</f>
        <v>0</v>
      </c>
      <c r="C13" s="31">
        <f>SUMIF('Feature Matrix'!$A:$A, VLOOKUP($A13,'Feature Matrix'!$A:$A,1,FALSE),'Feature Matrix'!$J:$J)/(SUMIF('Feature Matrix'!$A:$A,VLOOKUP($A13,'Feature Matrix'!$A:$A,1,FALSE),'Feature Matrix'!$N:$N))</f>
        <v>0</v>
      </c>
      <c r="D13" s="31">
        <f>SUMIF('Feature Matrix'!$A:$A, VLOOKUP($A13,'Feature Matrix'!$A:$A,1,FALSE),'Feature Matrix'!$M:$M)/(SUMIF('Feature Matrix'!$A:$A,VLOOKUP($A13,'Feature Matrix'!$A:$A,1,FALSE),'Feature Matrix'!$N:$N))</f>
        <v>0</v>
      </c>
      <c r="E13" s="31"/>
      <c r="F13" s="82" t="s">
        <v>35</v>
      </c>
      <c r="G13" s="29">
        <f>SUMIF('Feature Matrix'!$A:$A,VLOOKUP($A13,'Feature Matrix'!$A:$A,1,FALSE),'Feature Matrix'!$G:$G)</f>
        <v>0</v>
      </c>
      <c r="H13" s="29">
        <f>SUMIF('Feature Matrix'!$A:$A,VLOOKUP($A13,'Feature Matrix'!$A:$A,1,FALSE),'Feature Matrix'!$J:$J)</f>
        <v>0</v>
      </c>
      <c r="I13" s="29">
        <f>SUMIF('Feature Matrix'!$A:$A,VLOOKUP($A13,'Feature Matrix'!$A:$A,1,FALSE),'Feature Matrix'!$M:$M)</f>
        <v>0</v>
      </c>
      <c r="K13" s="80" t="s">
        <v>36</v>
      </c>
    </row>
    <row r="14" spans="1:11" s="29" customFormat="1" x14ac:dyDescent="0.25">
      <c r="A14" s="82" t="s">
        <v>37</v>
      </c>
      <c r="B14" s="31">
        <f>(SUMIF('Feature Matrix'!$A:$A,VLOOKUP($A14,'Feature Matrix'!$A:$A,1,FALSE),'Feature Matrix'!$G:$G)/(SUMIF('Feature Matrix'!$A:$A,VLOOKUP($A14,'Feature Matrix'!$A:$A,1,FALSE),'Feature Matrix'!$N:$N)))</f>
        <v>0</v>
      </c>
      <c r="C14" s="31">
        <f>SUMIF('Feature Matrix'!$A:$A, VLOOKUP($A14,'Feature Matrix'!$A:$A,1,FALSE),'Feature Matrix'!$J:$J)/(SUMIF('Feature Matrix'!$A:$A,VLOOKUP($A14,'Feature Matrix'!$A:$A,1,FALSE),'Feature Matrix'!$N:$N))</f>
        <v>0</v>
      </c>
      <c r="D14" s="31">
        <f>SUMIF('Feature Matrix'!$A:$A, VLOOKUP($A14,'Feature Matrix'!$A:$A,1,FALSE),'Feature Matrix'!$M:$M)/(SUMIF('Feature Matrix'!$A:$A,VLOOKUP($A14,'Feature Matrix'!$A:$A,1,FALSE),'Feature Matrix'!$N:$N))</f>
        <v>0</v>
      </c>
      <c r="E14" s="31"/>
      <c r="F14" s="82" t="s">
        <v>37</v>
      </c>
      <c r="G14" s="29">
        <f>SUMIF('Feature Matrix'!$A:$A,VLOOKUP($A14,'Feature Matrix'!$A:$A,1,FALSE),'Feature Matrix'!$G:$G)</f>
        <v>0</v>
      </c>
      <c r="H14" s="29">
        <f>SUMIF('Feature Matrix'!$A:$A,VLOOKUP($A14,'Feature Matrix'!$A:$A,1,FALSE),'Feature Matrix'!$J:$J)</f>
        <v>0</v>
      </c>
      <c r="I14" s="29">
        <f>SUMIF('Feature Matrix'!$A:$A,VLOOKUP($A14,'Feature Matrix'!$A:$A,1,FALSE),'Feature Matrix'!$M:$M)</f>
        <v>0</v>
      </c>
      <c r="K14" s="80" t="s">
        <v>38</v>
      </c>
    </row>
    <row r="15" spans="1:11" s="29" customFormat="1" x14ac:dyDescent="0.25">
      <c r="A15" s="82" t="s">
        <v>39</v>
      </c>
      <c r="B15" s="31">
        <f>(SUMIF('Feature Matrix'!$A:$A,VLOOKUP($A15,'Feature Matrix'!$A:$A,1,FALSE),'Feature Matrix'!$G:$G)/(SUMIF('Feature Matrix'!$A:$A,VLOOKUP($A15,'Feature Matrix'!$A:$A,1,FALSE),'Feature Matrix'!$N:$N)))</f>
        <v>0</v>
      </c>
      <c r="C15" s="31">
        <f>SUMIF('Feature Matrix'!$A:$A, VLOOKUP($A15,'Feature Matrix'!$A:$A,1,FALSE),'Feature Matrix'!$J:$J)/(SUMIF('Feature Matrix'!$A:$A,VLOOKUP($A15,'Feature Matrix'!$A:$A,1,FALSE),'Feature Matrix'!$N:$N))</f>
        <v>0</v>
      </c>
      <c r="D15" s="31">
        <f>SUMIF('Feature Matrix'!$A:$A, VLOOKUP($A15,'Feature Matrix'!$A:$A,1,FALSE),'Feature Matrix'!$M:$M)/(SUMIF('Feature Matrix'!$A:$A,VLOOKUP($A15,'Feature Matrix'!$A:$A,1,FALSE),'Feature Matrix'!$N:$N))</f>
        <v>0</v>
      </c>
      <c r="E15" s="31"/>
      <c r="F15" s="82" t="s">
        <v>39</v>
      </c>
      <c r="G15" s="29">
        <f>SUMIF('Feature Matrix'!$A:$A,VLOOKUP($A15,'Feature Matrix'!$A:$A,1,FALSE),'Feature Matrix'!$G:$G)</f>
        <v>0</v>
      </c>
      <c r="H15" s="29">
        <f>SUMIF('Feature Matrix'!$A:$A,VLOOKUP($A15,'Feature Matrix'!$A:$A,1,FALSE),'Feature Matrix'!$J:$J)</f>
        <v>0</v>
      </c>
      <c r="I15" s="29">
        <f>SUMIF('Feature Matrix'!$A:$A,VLOOKUP($A15,'Feature Matrix'!$A:$A,1,FALSE),'Feature Matrix'!$M:$M)</f>
        <v>0</v>
      </c>
      <c r="K15" s="80" t="s">
        <v>40</v>
      </c>
    </row>
    <row r="16" spans="1:11" s="29" customFormat="1" x14ac:dyDescent="0.25">
      <c r="A16" s="82" t="s">
        <v>41</v>
      </c>
      <c r="B16" s="31">
        <f>(SUMIF('Feature Matrix'!$A:$A,VLOOKUP($A16,'Feature Matrix'!$A:$A,1,FALSE),'Feature Matrix'!$G:$G)/(SUMIF('Feature Matrix'!$A:$A,VLOOKUP($A16,'Feature Matrix'!$A:$A,1,FALSE),'Feature Matrix'!$N:$N)))</f>
        <v>0</v>
      </c>
      <c r="C16" s="31">
        <f>SUMIF('Feature Matrix'!$A:$A, VLOOKUP($A16,'Feature Matrix'!$A:$A,1,FALSE),'Feature Matrix'!$J:$J)/(SUMIF('Feature Matrix'!$A:$A,VLOOKUP($A16,'Feature Matrix'!$A:$A,1,FALSE),'Feature Matrix'!$N:$N))</f>
        <v>0</v>
      </c>
      <c r="D16" s="31">
        <f>SUMIF('Feature Matrix'!$A:$A, VLOOKUP($A16,'Feature Matrix'!$A:$A,1,FALSE),'Feature Matrix'!$M:$M)/(SUMIF('Feature Matrix'!$A:$A,VLOOKUP($A16,'Feature Matrix'!$A:$A,1,FALSE),'Feature Matrix'!$N:$N))</f>
        <v>0</v>
      </c>
      <c r="E16" s="31"/>
      <c r="F16" s="82" t="s">
        <v>41</v>
      </c>
      <c r="G16" s="29">
        <f>SUMIF('Feature Matrix'!$A:$A,VLOOKUP($A16,'Feature Matrix'!$A:$A,1,FALSE),'Feature Matrix'!$G:$G)</f>
        <v>0</v>
      </c>
      <c r="H16" s="29">
        <f>SUMIF('Feature Matrix'!$A:$A,VLOOKUP($A16,'Feature Matrix'!$A:$A,1,FALSE),'Feature Matrix'!$J:$J)</f>
        <v>0</v>
      </c>
      <c r="I16" s="29">
        <f>SUMIF('Feature Matrix'!$A:$A,VLOOKUP($A16,'Feature Matrix'!$A:$A,1,FALSE),'Feature Matrix'!$M:$M)</f>
        <v>0</v>
      </c>
      <c r="K16" s="80" t="s">
        <v>42</v>
      </c>
    </row>
    <row r="17" spans="1:11" s="29" customFormat="1" ht="30" x14ac:dyDescent="0.25">
      <c r="A17" s="82" t="s">
        <v>43</v>
      </c>
      <c r="B17" s="31">
        <f>(SUMIF('Feature Matrix'!$A:$A,VLOOKUP($A17,'Feature Matrix'!$A:$A,1,FALSE),'Feature Matrix'!$G:$G)/(SUMIF('Feature Matrix'!$A:$A,VLOOKUP($A17,'Feature Matrix'!$A:$A,1,FALSE),'Feature Matrix'!$N:$N)))</f>
        <v>0</v>
      </c>
      <c r="C17" s="31">
        <f>SUMIF('Feature Matrix'!$A:$A, VLOOKUP($A17,'Feature Matrix'!$A:$A,1,FALSE),'Feature Matrix'!$J:$J)/(SUMIF('Feature Matrix'!$A:$A,VLOOKUP($A17,'Feature Matrix'!$A:$A,1,FALSE),'Feature Matrix'!$N:$N))</f>
        <v>0</v>
      </c>
      <c r="D17" s="31">
        <f>SUMIF('Feature Matrix'!$A:$A, VLOOKUP($A17,'Feature Matrix'!$A:$A,1,FALSE),'Feature Matrix'!$M:$M)/(SUMIF('Feature Matrix'!$A:$A,VLOOKUP($A17,'Feature Matrix'!$A:$A,1,FALSE),'Feature Matrix'!$N:$N))</f>
        <v>0</v>
      </c>
      <c r="E17" s="31"/>
      <c r="F17" s="82" t="s">
        <v>43</v>
      </c>
      <c r="G17" s="29">
        <f>SUMIF('Feature Matrix'!$A:$A,VLOOKUP($A17,'Feature Matrix'!$A:$A,1,FALSE),'Feature Matrix'!$G:$G)</f>
        <v>0</v>
      </c>
      <c r="H17" s="29">
        <f>SUMIF('Feature Matrix'!$A:$A,VLOOKUP($A17,'Feature Matrix'!$A:$A,1,FALSE),'Feature Matrix'!$J:$J)</f>
        <v>0</v>
      </c>
      <c r="I17" s="29">
        <f>SUMIF('Feature Matrix'!$A:$A,VLOOKUP($A17,'Feature Matrix'!$A:$A,1,FALSE),'Feature Matrix'!$M:$M)</f>
        <v>0</v>
      </c>
      <c r="K17" s="80" t="s">
        <v>44</v>
      </c>
    </row>
    <row r="18" spans="1:11" s="29" customFormat="1" ht="30" x14ac:dyDescent="0.25">
      <c r="A18" s="82" t="s">
        <v>45</v>
      </c>
      <c r="B18" s="31">
        <f>(SUMIF('Feature Matrix'!$A:$A,VLOOKUP($A18,'Feature Matrix'!$A:$A,1,FALSE),'Feature Matrix'!$G:$G)/(SUMIF('Feature Matrix'!$A:$A,VLOOKUP($A18,'Feature Matrix'!$A:$A,1,FALSE),'Feature Matrix'!$N:$N)))</f>
        <v>0</v>
      </c>
      <c r="C18" s="31">
        <f>SUMIF('Feature Matrix'!$A:$A, VLOOKUP($A18,'Feature Matrix'!$A:$A,1,FALSE),'Feature Matrix'!$J:$J)/(SUMIF('Feature Matrix'!$A:$A,VLOOKUP($A18,'Feature Matrix'!$A:$A,1,FALSE),'Feature Matrix'!$N:$N))</f>
        <v>0</v>
      </c>
      <c r="D18" s="31">
        <f>SUMIF('Feature Matrix'!$A:$A, VLOOKUP($A18,'Feature Matrix'!$A:$A,1,FALSE),'Feature Matrix'!$M:$M)/(SUMIF('Feature Matrix'!$A:$A,VLOOKUP($A18,'Feature Matrix'!$A:$A,1,FALSE),'Feature Matrix'!$N:$N))</f>
        <v>0</v>
      </c>
      <c r="E18" s="31"/>
      <c r="F18" s="82" t="s">
        <v>45</v>
      </c>
      <c r="G18" s="29">
        <f>SUMIF('Feature Matrix'!$A:$A,VLOOKUP($A18,'Feature Matrix'!$A:$A,1,FALSE),'Feature Matrix'!$G:$G)</f>
        <v>0</v>
      </c>
      <c r="H18" s="29">
        <f>SUMIF('Feature Matrix'!$A:$A,VLOOKUP($A18,'Feature Matrix'!$A:$A,1,FALSE),'Feature Matrix'!$J:$J)</f>
        <v>0</v>
      </c>
      <c r="I18" s="29">
        <f>SUMIF('Feature Matrix'!$A:$A,VLOOKUP($A18,'Feature Matrix'!$A:$A,1,FALSE),'Feature Matrix'!$M:$M)</f>
        <v>0</v>
      </c>
      <c r="K18" s="80" t="s">
        <v>46</v>
      </c>
    </row>
    <row r="19" spans="1:11" s="29" customFormat="1" x14ac:dyDescent="0.25">
      <c r="A19" s="82" t="s">
        <v>47</v>
      </c>
      <c r="B19" s="31">
        <f>(SUMIF('Feature Matrix'!$A:$A,VLOOKUP($A19,'Feature Matrix'!$A:$A,1,FALSE),'Feature Matrix'!$G:$G)/(SUMIF('Feature Matrix'!$A:$A,VLOOKUP($A19,'Feature Matrix'!$A:$A,1,FALSE),'Feature Matrix'!$N:$N)))</f>
        <v>0</v>
      </c>
      <c r="C19" s="31">
        <f>SUMIF('Feature Matrix'!$A:$A, VLOOKUP($A19,'Feature Matrix'!$A:$A,1,FALSE),'Feature Matrix'!$J:$J)/(SUMIF('Feature Matrix'!$A:$A,VLOOKUP($A19,'Feature Matrix'!$A:$A,1,FALSE),'Feature Matrix'!$N:$N))</f>
        <v>0</v>
      </c>
      <c r="D19" s="31">
        <f>SUMIF('Feature Matrix'!$A:$A, VLOOKUP($A19,'Feature Matrix'!$A:$A,1,FALSE),'Feature Matrix'!$M:$M)/(SUMIF('Feature Matrix'!$A:$A,VLOOKUP($A19,'Feature Matrix'!$A:$A,1,FALSE),'Feature Matrix'!$N:$N))</f>
        <v>0</v>
      </c>
      <c r="E19" s="31"/>
      <c r="F19" s="82" t="s">
        <v>47</v>
      </c>
      <c r="G19" s="29">
        <f>SUMIF('Feature Matrix'!$A:$A,VLOOKUP($A19,'Feature Matrix'!$A:$A,1,FALSE),'Feature Matrix'!$G:$G)</f>
        <v>0</v>
      </c>
      <c r="H19" s="29">
        <f>SUMIF('Feature Matrix'!$A:$A,VLOOKUP($A19,'Feature Matrix'!$A:$A,1,FALSE),'Feature Matrix'!$J:$J)</f>
        <v>0</v>
      </c>
      <c r="I19" s="29">
        <f>SUMIF('Feature Matrix'!$A:$A,VLOOKUP($A19,'Feature Matrix'!$A:$A,1,FALSE),'Feature Matrix'!$M:$M)</f>
        <v>0</v>
      </c>
      <c r="K19" s="80" t="s">
        <v>48</v>
      </c>
    </row>
    <row r="20" spans="1:11" s="29" customFormat="1" ht="30" x14ac:dyDescent="0.25">
      <c r="A20" s="82" t="s">
        <v>49</v>
      </c>
      <c r="B20" s="31">
        <f>(SUMIF('Feature Matrix'!$A:$A,VLOOKUP($A20,'Feature Matrix'!$A:$A,1,FALSE),'Feature Matrix'!$G:$G)/(SUMIF('Feature Matrix'!$A:$A,VLOOKUP($A20,'Feature Matrix'!$A:$A,1,FALSE),'Feature Matrix'!$N:$N)))</f>
        <v>0</v>
      </c>
      <c r="C20" s="31">
        <f>SUMIF('Feature Matrix'!$A:$A, VLOOKUP($A20,'Feature Matrix'!$A:$A,1,FALSE),'Feature Matrix'!$J:$J)/(SUMIF('Feature Matrix'!$A:$A,VLOOKUP($A20,'Feature Matrix'!$A:$A,1,FALSE),'Feature Matrix'!$N:$N))</f>
        <v>0</v>
      </c>
      <c r="D20" s="31">
        <f>SUMIF('Feature Matrix'!$A:$A, VLOOKUP($A20,'Feature Matrix'!$A:$A,1,FALSE),'Feature Matrix'!$M:$M)/(SUMIF('Feature Matrix'!$A:$A,VLOOKUP($A20,'Feature Matrix'!$A:$A,1,FALSE),'Feature Matrix'!$N:$N))</f>
        <v>0</v>
      </c>
      <c r="E20" s="31"/>
      <c r="F20" s="82" t="s">
        <v>49</v>
      </c>
      <c r="G20" s="29">
        <f>SUMIF('Feature Matrix'!$A:$A,VLOOKUP($A20,'Feature Matrix'!$A:$A,1,FALSE),'Feature Matrix'!$G:$G)</f>
        <v>0</v>
      </c>
      <c r="H20" s="29">
        <f>SUMIF('Feature Matrix'!$A:$A,VLOOKUP($A20,'Feature Matrix'!$A:$A,1,FALSE),'Feature Matrix'!$J:$J)</f>
        <v>0</v>
      </c>
      <c r="I20" s="29">
        <f>SUMIF('Feature Matrix'!$A:$A,VLOOKUP($A20,'Feature Matrix'!$A:$A,1,FALSE),'Feature Matrix'!$M:$M)</f>
        <v>0</v>
      </c>
      <c r="K20" s="80" t="s">
        <v>50</v>
      </c>
    </row>
    <row r="21" spans="1:11" s="29" customFormat="1" ht="30" x14ac:dyDescent="0.25">
      <c r="A21" s="82" t="s">
        <v>51</v>
      </c>
      <c r="B21" s="31">
        <f>(SUMIF('Feature Matrix'!$A:$A,VLOOKUP($A21,'Feature Matrix'!$A:$A,1,FALSE),'Feature Matrix'!$G:$G)/(SUMIF('Feature Matrix'!$A:$A,VLOOKUP($A21,'Feature Matrix'!$A:$A,1,FALSE),'Feature Matrix'!$N:$N)))</f>
        <v>0</v>
      </c>
      <c r="C21" s="31">
        <f>SUMIF('Feature Matrix'!$A:$A, VLOOKUP($A21,'Feature Matrix'!$A:$A,1,FALSE),'Feature Matrix'!$J:$J)/(SUMIF('Feature Matrix'!$A:$A,VLOOKUP($A21,'Feature Matrix'!$A:$A,1,FALSE),'Feature Matrix'!$N:$N))</f>
        <v>0</v>
      </c>
      <c r="D21" s="31">
        <f>SUMIF('Feature Matrix'!$A:$A, VLOOKUP($A21,'Feature Matrix'!$A:$A,1,FALSE),'Feature Matrix'!$M:$M)/(SUMIF('Feature Matrix'!$A:$A,VLOOKUP($A21,'Feature Matrix'!$A:$A,1,FALSE),'Feature Matrix'!$N:$N))</f>
        <v>0</v>
      </c>
      <c r="E21" s="31"/>
      <c r="F21" s="82" t="s">
        <v>51</v>
      </c>
      <c r="G21" s="29">
        <f>SUMIF('Feature Matrix'!$A:$A,VLOOKUP($A21,'Feature Matrix'!$A:$A,1,FALSE),'Feature Matrix'!$G:$G)</f>
        <v>0</v>
      </c>
      <c r="H21" s="29">
        <f>SUMIF('Feature Matrix'!$A:$A,VLOOKUP($A21,'Feature Matrix'!$A:$A,1,FALSE),'Feature Matrix'!$J:$J)</f>
        <v>0</v>
      </c>
      <c r="I21" s="29">
        <f>SUMIF('Feature Matrix'!$A:$A,VLOOKUP($A21,'Feature Matrix'!$A:$A,1,FALSE),'Feature Matrix'!$M:$M)</f>
        <v>0</v>
      </c>
      <c r="K21" s="80" t="s">
        <v>52</v>
      </c>
    </row>
    <row r="22" spans="1:11" s="29" customFormat="1" ht="45" x14ac:dyDescent="0.25">
      <c r="A22" s="82" t="s">
        <v>53</v>
      </c>
      <c r="B22" s="31">
        <f>(SUMIF('Feature Matrix'!$A:$A,VLOOKUP($A22,'Feature Matrix'!$A:$A,1,FALSE),'Feature Matrix'!$G:$G)/(SUMIF('Feature Matrix'!$A:$A,VLOOKUP($A22,'Feature Matrix'!$A:$A,1,FALSE),'Feature Matrix'!$N:$N)))</f>
        <v>0</v>
      </c>
      <c r="C22" s="31">
        <f>SUMIF('Feature Matrix'!$A:$A, VLOOKUP($A22,'Feature Matrix'!$A:$A,1,FALSE),'Feature Matrix'!$J:$J)/(SUMIF('Feature Matrix'!$A:$A,VLOOKUP($A22,'Feature Matrix'!$A:$A,1,FALSE),'Feature Matrix'!$N:$N))</f>
        <v>0</v>
      </c>
      <c r="D22" s="31">
        <f>SUMIF('Feature Matrix'!$A:$A, VLOOKUP($A22,'Feature Matrix'!$A:$A,1,FALSE),'Feature Matrix'!$M:$M)/(SUMIF('Feature Matrix'!$A:$A,VLOOKUP($A22,'Feature Matrix'!$A:$A,1,FALSE),'Feature Matrix'!$N:$N))</f>
        <v>0</v>
      </c>
      <c r="E22" s="31"/>
      <c r="F22" s="82" t="s">
        <v>53</v>
      </c>
      <c r="G22" s="29">
        <f>SUMIF('Feature Matrix'!$A:$A,VLOOKUP($A22,'Feature Matrix'!$A:$A,1,FALSE),'Feature Matrix'!$G:$G)</f>
        <v>0</v>
      </c>
      <c r="H22" s="29">
        <f>SUMIF('Feature Matrix'!$A:$A,VLOOKUP($A22,'Feature Matrix'!$A:$A,1,FALSE),'Feature Matrix'!$J:$J)</f>
        <v>0</v>
      </c>
      <c r="I22" s="29">
        <f>SUMIF('Feature Matrix'!$A:$A,VLOOKUP($A22,'Feature Matrix'!$A:$A,1,FALSE),'Feature Matrix'!$M:$M)</f>
        <v>0</v>
      </c>
      <c r="K22" s="80"/>
    </row>
    <row r="24" spans="1:11" x14ac:dyDescent="0.25">
      <c r="A24" s="28" t="s">
        <v>54</v>
      </c>
      <c r="B24" s="30">
        <f>AVERAGE(B2:B22)</f>
        <v>0</v>
      </c>
      <c r="C24" s="30">
        <f>AVERAGE(C2:C22)</f>
        <v>0</v>
      </c>
      <c r="D24" s="30">
        <f>AVERAGE(D2:D21)</f>
        <v>0</v>
      </c>
      <c r="E24" s="30"/>
    </row>
    <row r="25" spans="1:11" ht="32.25" customHeight="1" x14ac:dyDescent="0.25">
      <c r="F25" s="28" t="s">
        <v>55</v>
      </c>
      <c r="G25">
        <f>SUM(G2:G22)</f>
        <v>0</v>
      </c>
      <c r="H25">
        <f>SUM(H2:H22)</f>
        <v>0</v>
      </c>
      <c r="I25">
        <f>SUM(I2:I22)</f>
        <v>0</v>
      </c>
    </row>
    <row r="27" spans="1:11" x14ac:dyDescent="0.25">
      <c r="E27" s="29"/>
      <c r="F27" s="80"/>
      <c r="K27" s="80"/>
    </row>
    <row r="28" spans="1:11" ht="42" customHeight="1" x14ac:dyDescent="0.25">
      <c r="F28" s="17" t="s">
        <v>56</v>
      </c>
      <c r="G28" s="29">
        <f>COUNTIF('Feature Matrix'!$G:$G, 12)</f>
        <v>0</v>
      </c>
      <c r="H28" s="29">
        <f>COUNTIF('Feature Matrix'!$J:$J, 12)</f>
        <v>0</v>
      </c>
      <c r="I28" s="29">
        <f>COUNTIF('Feature Matrix'!$M:$M, 12)</f>
        <v>0</v>
      </c>
    </row>
    <row r="29" spans="1:11" x14ac:dyDescent="0.25">
      <c r="F29" s="81" t="s">
        <v>57</v>
      </c>
      <c r="G29" s="29">
        <f>COUNTIF('Feature Matrix'!$G:$G, 0)</f>
        <v>1</v>
      </c>
      <c r="H29" s="29">
        <f>COUNTIF('Feature Matrix'!$J:$J, 0)</f>
        <v>1</v>
      </c>
      <c r="I29" s="29">
        <f>COUNTIF('Feature Matrix'!$M:$M, 0)</f>
        <v>200</v>
      </c>
    </row>
  </sheetData>
  <conditionalFormatting sqref="B28:E1048576 B1:E26">
    <cfRule type="colorScale" priority="29">
      <colorScale>
        <cfvo type="min"/>
        <cfvo type="percentile" val="50"/>
        <cfvo type="max"/>
        <color rgb="FFF8696B"/>
        <color rgb="FFFFEB84"/>
        <color rgb="FF63BE7B"/>
      </colorScale>
    </cfRule>
    <cfRule type="colorScale" priority="30">
      <colorScale>
        <cfvo type="min"/>
        <cfvo type="max"/>
        <color theme="5" tint="0.39997558519241921"/>
        <color theme="9" tint="0.39997558519241921"/>
      </colorScale>
    </cfRule>
  </conditionalFormatting>
  <conditionalFormatting sqref="G2:I2">
    <cfRule type="top10" dxfId="40" priority="13" percent="1" rank="10"/>
    <cfRule type="aboveAverage" dxfId="39" priority="26"/>
  </conditionalFormatting>
  <conditionalFormatting sqref="G3:I3">
    <cfRule type="top10" dxfId="38" priority="14" percent="1" rank="10"/>
    <cfRule type="aboveAverage" dxfId="37" priority="25"/>
  </conditionalFormatting>
  <conditionalFormatting sqref="G4:I4">
    <cfRule type="top10" dxfId="36" priority="15" percent="1" rank="10"/>
    <cfRule type="aboveAverage" dxfId="35" priority="24"/>
  </conditionalFormatting>
  <conditionalFormatting sqref="G5:I5">
    <cfRule type="top10" dxfId="34" priority="16" percent="1" rank="10"/>
    <cfRule type="top10" dxfId="33" priority="23" percent="1" rank="10"/>
  </conditionalFormatting>
  <conditionalFormatting sqref="G6:I6">
    <cfRule type="top10" dxfId="32" priority="22" percent="1" rank="10"/>
  </conditionalFormatting>
  <conditionalFormatting sqref="G7:I7">
    <cfRule type="top10" dxfId="31" priority="21" percent="1" rank="10"/>
  </conditionalFormatting>
  <conditionalFormatting sqref="G8:I8">
    <cfRule type="top10" dxfId="30" priority="20" percent="1" rank="10"/>
  </conditionalFormatting>
  <conditionalFormatting sqref="G9:I9">
    <cfRule type="top10" dxfId="29" priority="19" percent="1" rank="10"/>
  </conditionalFormatting>
  <conditionalFormatting sqref="G10:I10">
    <cfRule type="top10" dxfId="28" priority="18" percent="1" rank="10"/>
  </conditionalFormatting>
  <conditionalFormatting sqref="G11:I11">
    <cfRule type="top10" dxfId="27" priority="17" percent="1" rank="10"/>
  </conditionalFormatting>
  <conditionalFormatting sqref="G12:I12">
    <cfRule type="top10" dxfId="26" priority="12" percent="1" rank="10"/>
  </conditionalFormatting>
  <conditionalFormatting sqref="G13:I13">
    <cfRule type="top10" dxfId="25" priority="11" percent="1" rank="10"/>
  </conditionalFormatting>
  <conditionalFormatting sqref="G14:I14">
    <cfRule type="top10" dxfId="24" priority="10" percent="1" rank="10"/>
  </conditionalFormatting>
  <conditionalFormatting sqref="G15:I15">
    <cfRule type="top10" dxfId="23" priority="9" percent="1" rank="10"/>
  </conditionalFormatting>
  <conditionalFormatting sqref="G16:I16">
    <cfRule type="top10" dxfId="22" priority="8" percent="1" rank="10"/>
  </conditionalFormatting>
  <conditionalFormatting sqref="G17:I17">
    <cfRule type="top10" dxfId="21" priority="7" percent="1" rank="10"/>
  </conditionalFormatting>
  <conditionalFormatting sqref="G18:I18">
    <cfRule type="top10" dxfId="20" priority="6" percent="1" rank="10"/>
  </conditionalFormatting>
  <conditionalFormatting sqref="G19:I19">
    <cfRule type="top10" dxfId="19" priority="5" percent="1" rank="10"/>
  </conditionalFormatting>
  <conditionalFormatting sqref="G20:I20">
    <cfRule type="top10" dxfId="18" priority="4" percent="1" rank="10"/>
  </conditionalFormatting>
  <conditionalFormatting sqref="G21:I21">
    <cfRule type="top10" dxfId="17" priority="3" percent="1" rank="10"/>
  </conditionalFormatting>
  <conditionalFormatting sqref="G22:I22">
    <cfRule type="top10" dxfId="16" priority="2" percent="1" rank="10"/>
  </conditionalFormatting>
  <conditionalFormatting sqref="G25:I25">
    <cfRule type="top10" dxfId="15" priority="1" percent="1" rank="10"/>
  </conditionalFormatting>
  <conditionalFormatting sqref="G1:I1">
    <cfRule type="colorScale" priority="31">
      <colorScale>
        <cfvo type="min"/>
        <cfvo type="percentile" val="50"/>
        <cfvo type="max"/>
        <color rgb="FFF8696B"/>
        <color rgb="FFFFEB84"/>
        <color rgb="FF63BE7B"/>
      </colorScale>
    </cfRule>
    <cfRule type="colorScale" priority="32">
      <colorScale>
        <cfvo type="min"/>
        <cfvo type="max"/>
        <color theme="5" tint="0.39997558519241921"/>
        <color theme="9" tint="0.39997558519241921"/>
      </colorScale>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22C0D-AE7D-47EF-BB43-B271F560E64D}">
  <dimension ref="A1:T204"/>
  <sheetViews>
    <sheetView zoomScale="154" zoomScaleNormal="154" workbookViewId="0">
      <pane ySplit="1" topLeftCell="A195" activePane="bottomLeft" state="frozen"/>
      <selection pane="bottomLeft" activeCell="K201" sqref="E3:K201"/>
    </sheetView>
  </sheetViews>
  <sheetFormatPr defaultColWidth="0" defaultRowHeight="15" x14ac:dyDescent="0.25"/>
  <cols>
    <col min="1" max="1" width="30.85546875" customWidth="1"/>
    <col min="2" max="2" width="49.85546875" style="9" customWidth="1"/>
    <col min="3" max="3" width="9.7109375" style="27" customWidth="1"/>
    <col min="4" max="4" width="9.28515625" style="19" hidden="1" customWidth="1"/>
    <col min="5" max="5" width="11.140625" style="75" customWidth="1"/>
    <col min="6" max="7" width="11.7109375" style="75" hidden="1" customWidth="1"/>
    <col min="8" max="8" width="9.28515625" style="75" customWidth="1"/>
    <col min="9" max="10" width="11.7109375" style="75" hidden="1" customWidth="1"/>
    <col min="11" max="11" width="10.140625" style="75" customWidth="1"/>
    <col min="12" max="13" width="11.7109375" style="75" hidden="1" customWidth="1"/>
    <col min="14" max="14" width="9.140625" style="74" customWidth="1"/>
    <col min="15" max="15" width="9.28515625" hidden="1" customWidth="1"/>
    <col min="16" max="16" width="74.140625" customWidth="1"/>
    <col min="17" max="20" width="9.28515625" hidden="1" customWidth="1"/>
    <col min="21" max="16384" width="9.140625" hidden="1"/>
  </cols>
  <sheetData>
    <row r="1" spans="1:16" ht="45" x14ac:dyDescent="0.25">
      <c r="A1" s="32" t="s">
        <v>10</v>
      </c>
      <c r="B1" s="52" t="s">
        <v>58</v>
      </c>
      <c r="C1" s="53" t="s">
        <v>59</v>
      </c>
      <c r="D1" s="54" t="s">
        <v>60</v>
      </c>
      <c r="E1" s="34" t="s">
        <v>11</v>
      </c>
      <c r="F1" s="34" t="s">
        <v>61</v>
      </c>
      <c r="G1" s="34" t="s">
        <v>62</v>
      </c>
      <c r="H1" s="34" t="s">
        <v>12</v>
      </c>
      <c r="I1" s="34" t="s">
        <v>63</v>
      </c>
      <c r="J1" s="34" t="s">
        <v>64</v>
      </c>
      <c r="K1" s="76" t="s">
        <v>13</v>
      </c>
      <c r="L1" s="77" t="s">
        <v>65</v>
      </c>
      <c r="M1" s="78" t="s">
        <v>66</v>
      </c>
      <c r="N1" s="34" t="s">
        <v>67</v>
      </c>
      <c r="O1" t="s">
        <v>68</v>
      </c>
      <c r="P1" s="58" t="s">
        <v>14</v>
      </c>
    </row>
    <row r="2" spans="1:16" x14ac:dyDescent="0.25">
      <c r="A2" s="50"/>
      <c r="B2" s="51"/>
      <c r="D2" s="55" t="s">
        <v>14</v>
      </c>
      <c r="E2" s="66" t="s">
        <v>69</v>
      </c>
      <c r="F2" s="66" t="s">
        <v>14</v>
      </c>
      <c r="G2" s="66" t="s">
        <v>70</v>
      </c>
      <c r="H2" s="66" t="s">
        <v>69</v>
      </c>
      <c r="I2" s="66" t="s">
        <v>14</v>
      </c>
      <c r="J2" s="66" t="s">
        <v>70</v>
      </c>
      <c r="K2" s="66" t="s">
        <v>69</v>
      </c>
      <c r="L2" s="66" t="s">
        <v>14</v>
      </c>
      <c r="M2" s="66" t="s">
        <v>70</v>
      </c>
      <c r="N2" s="66"/>
      <c r="P2" s="58"/>
    </row>
    <row r="3" spans="1:16" x14ac:dyDescent="0.25">
      <c r="A3" s="48" t="s">
        <v>15</v>
      </c>
      <c r="B3" s="49" t="s">
        <v>71</v>
      </c>
      <c r="C3" s="36">
        <v>3</v>
      </c>
      <c r="D3" s="54"/>
      <c r="E3" s="67"/>
      <c r="F3" s="67"/>
      <c r="G3" s="67"/>
      <c r="H3" s="67"/>
      <c r="I3" s="67"/>
      <c r="J3" s="67"/>
      <c r="K3" s="67"/>
      <c r="L3" s="67"/>
      <c r="M3" s="67">
        <f>$C3*K3</f>
        <v>0</v>
      </c>
      <c r="N3" s="68">
        <f>C3*3</f>
        <v>9</v>
      </c>
      <c r="P3" s="59"/>
    </row>
    <row r="4" spans="1:16" ht="75" x14ac:dyDescent="0.25">
      <c r="A4" s="35" t="s">
        <v>15</v>
      </c>
      <c r="B4" s="33" t="s">
        <v>72</v>
      </c>
      <c r="C4" s="36">
        <v>4</v>
      </c>
      <c r="D4" s="54"/>
      <c r="E4" s="67"/>
      <c r="F4" s="67"/>
      <c r="G4" s="67"/>
      <c r="H4" s="67"/>
      <c r="I4" s="67"/>
      <c r="J4" s="67"/>
      <c r="K4" s="67"/>
      <c r="L4" s="67" t="s">
        <v>73</v>
      </c>
      <c r="M4" s="67">
        <f>$C4*K4</f>
        <v>0</v>
      </c>
      <c r="N4" s="68">
        <f t="shared" ref="N4:N67" si="0">C4*3</f>
        <v>12</v>
      </c>
      <c r="P4" s="59"/>
    </row>
    <row r="5" spans="1:16" ht="30" x14ac:dyDescent="0.25">
      <c r="A5" s="37" t="s">
        <v>16</v>
      </c>
      <c r="B5" s="33" t="s">
        <v>74</v>
      </c>
      <c r="C5" s="36">
        <v>1</v>
      </c>
      <c r="D5" s="54"/>
      <c r="E5" s="67"/>
      <c r="F5" s="67"/>
      <c r="G5" s="67"/>
      <c r="H5" s="67"/>
      <c r="I5" s="67"/>
      <c r="J5" s="67"/>
      <c r="K5" s="67"/>
      <c r="L5" s="67"/>
      <c r="M5" s="67">
        <f>$C5*K5</f>
        <v>0</v>
      </c>
      <c r="N5" s="68">
        <f t="shared" si="0"/>
        <v>3</v>
      </c>
      <c r="P5" s="59"/>
    </row>
    <row r="6" spans="1:16" ht="45" x14ac:dyDescent="0.25">
      <c r="A6" s="37" t="s">
        <v>16</v>
      </c>
      <c r="B6" s="33" t="s">
        <v>75</v>
      </c>
      <c r="C6" s="36">
        <v>2</v>
      </c>
      <c r="D6" s="54"/>
      <c r="E6" s="67"/>
      <c r="F6" s="67"/>
      <c r="G6" s="67"/>
      <c r="H6" s="67"/>
      <c r="I6" s="67"/>
      <c r="J6" s="67"/>
      <c r="K6" s="67"/>
      <c r="L6" s="67"/>
      <c r="M6" s="67">
        <f>$C6*K6</f>
        <v>0</v>
      </c>
      <c r="N6" s="68">
        <f t="shared" si="0"/>
        <v>6</v>
      </c>
      <c r="P6" s="59"/>
    </row>
    <row r="7" spans="1:16" x14ac:dyDescent="0.25">
      <c r="A7" s="37" t="s">
        <v>16</v>
      </c>
      <c r="B7" s="33" t="s">
        <v>76</v>
      </c>
      <c r="C7" s="36">
        <v>3</v>
      </c>
      <c r="D7" s="54"/>
      <c r="E7" s="67"/>
      <c r="F7" s="67"/>
      <c r="G7" s="67"/>
      <c r="H7" s="67"/>
      <c r="I7" s="67"/>
      <c r="J7" s="67"/>
      <c r="K7" s="67"/>
      <c r="L7" s="67"/>
      <c r="M7" s="67">
        <f>$C7*K7</f>
        <v>0</v>
      </c>
      <c r="N7" s="68">
        <f t="shared" si="0"/>
        <v>9</v>
      </c>
      <c r="P7" s="59"/>
    </row>
    <row r="8" spans="1:16" ht="30" x14ac:dyDescent="0.25">
      <c r="A8" s="37" t="s">
        <v>18</v>
      </c>
      <c r="B8" s="38" t="s">
        <v>77</v>
      </c>
      <c r="C8" s="36">
        <v>3</v>
      </c>
      <c r="D8" s="54"/>
      <c r="E8" s="67"/>
      <c r="F8" s="67"/>
      <c r="G8" s="67"/>
      <c r="H8" s="67"/>
      <c r="I8" s="67"/>
      <c r="J8" s="67"/>
      <c r="K8" s="67"/>
      <c r="L8" s="67"/>
      <c r="M8" s="67">
        <f t="shared" ref="M8:M71" si="1">$C8*K8</f>
        <v>0</v>
      </c>
      <c r="N8" s="68">
        <f t="shared" si="0"/>
        <v>9</v>
      </c>
      <c r="P8" s="59"/>
    </row>
    <row r="9" spans="1:16" ht="30" x14ac:dyDescent="0.25">
      <c r="A9" s="37" t="s">
        <v>18</v>
      </c>
      <c r="B9" s="38" t="s">
        <v>78</v>
      </c>
      <c r="C9" s="36">
        <v>4</v>
      </c>
      <c r="D9" s="54"/>
      <c r="E9" s="67"/>
      <c r="F9" s="67"/>
      <c r="G9" s="67"/>
      <c r="H9" s="67"/>
      <c r="I9" s="67"/>
      <c r="J9" s="67"/>
      <c r="K9" s="67"/>
      <c r="L9" s="67"/>
      <c r="M9" s="67">
        <f t="shared" si="1"/>
        <v>0</v>
      </c>
      <c r="N9" s="68">
        <f t="shared" si="0"/>
        <v>12</v>
      </c>
      <c r="P9" s="59"/>
    </row>
    <row r="10" spans="1:16" ht="30" x14ac:dyDescent="0.25">
      <c r="A10" s="37" t="s">
        <v>19</v>
      </c>
      <c r="B10" s="33" t="s">
        <v>79</v>
      </c>
      <c r="C10" s="36">
        <v>2</v>
      </c>
      <c r="D10" s="54"/>
      <c r="E10" s="67"/>
      <c r="F10" s="67"/>
      <c r="G10" s="67"/>
      <c r="H10" s="67"/>
      <c r="I10" s="67"/>
      <c r="J10" s="67"/>
      <c r="K10" s="67"/>
      <c r="L10" s="67"/>
      <c r="M10" s="67">
        <f t="shared" si="1"/>
        <v>0</v>
      </c>
      <c r="N10" s="68">
        <f t="shared" si="0"/>
        <v>6</v>
      </c>
      <c r="P10" s="59"/>
    </row>
    <row r="11" spans="1:16" x14ac:dyDescent="0.25">
      <c r="A11" s="37" t="s">
        <v>19</v>
      </c>
      <c r="B11" s="33" t="s">
        <v>80</v>
      </c>
      <c r="C11" s="36">
        <v>2</v>
      </c>
      <c r="D11" s="54"/>
      <c r="E11" s="67"/>
      <c r="F11" s="67"/>
      <c r="G11" s="67"/>
      <c r="H11" s="67"/>
      <c r="I11" s="67"/>
      <c r="J11" s="67"/>
      <c r="K11" s="67"/>
      <c r="L11" s="67" t="s">
        <v>81</v>
      </c>
      <c r="M11" s="67">
        <f t="shared" si="1"/>
        <v>0</v>
      </c>
      <c r="N11" s="68">
        <f t="shared" si="0"/>
        <v>6</v>
      </c>
      <c r="P11" s="59"/>
    </row>
    <row r="12" spans="1:16" ht="30" x14ac:dyDescent="0.25">
      <c r="A12" s="37" t="s">
        <v>19</v>
      </c>
      <c r="B12" s="33" t="s">
        <v>82</v>
      </c>
      <c r="C12" s="36">
        <v>3</v>
      </c>
      <c r="D12" s="54"/>
      <c r="E12" s="67"/>
      <c r="F12" s="67"/>
      <c r="G12" s="67"/>
      <c r="H12" s="67"/>
      <c r="I12" s="67"/>
      <c r="J12" s="67"/>
      <c r="K12" s="67"/>
      <c r="L12" s="67" t="s">
        <v>83</v>
      </c>
      <c r="M12" s="67">
        <f t="shared" si="1"/>
        <v>0</v>
      </c>
      <c r="N12" s="68">
        <f t="shared" si="0"/>
        <v>9</v>
      </c>
      <c r="P12" s="59"/>
    </row>
    <row r="13" spans="1:16" x14ac:dyDescent="0.25">
      <c r="A13" s="37" t="s">
        <v>19</v>
      </c>
      <c r="B13" s="33" t="s">
        <v>84</v>
      </c>
      <c r="C13" s="36">
        <v>3</v>
      </c>
      <c r="D13" s="54"/>
      <c r="E13" s="67"/>
      <c r="F13" s="67"/>
      <c r="G13" s="67"/>
      <c r="H13" s="67"/>
      <c r="I13" s="67"/>
      <c r="J13" s="67"/>
      <c r="K13" s="67"/>
      <c r="L13" s="67"/>
      <c r="M13" s="67">
        <f t="shared" si="1"/>
        <v>0</v>
      </c>
      <c r="N13" s="68">
        <f t="shared" si="0"/>
        <v>9</v>
      </c>
      <c r="P13" s="59"/>
    </row>
    <row r="14" spans="1:16" x14ac:dyDescent="0.25">
      <c r="A14" s="37" t="s">
        <v>19</v>
      </c>
      <c r="B14" s="33" t="s">
        <v>85</v>
      </c>
      <c r="C14" s="36">
        <v>3</v>
      </c>
      <c r="D14" s="54"/>
      <c r="E14" s="67"/>
      <c r="F14" s="67"/>
      <c r="G14" s="67"/>
      <c r="H14" s="67"/>
      <c r="I14" s="67"/>
      <c r="J14" s="67"/>
      <c r="K14" s="67"/>
      <c r="L14" s="67"/>
      <c r="M14" s="67">
        <f t="shared" si="1"/>
        <v>0</v>
      </c>
      <c r="N14" s="68">
        <f t="shared" si="0"/>
        <v>9</v>
      </c>
      <c r="P14" s="59"/>
    </row>
    <row r="15" spans="1:16" ht="30" x14ac:dyDescent="0.25">
      <c r="A15" s="37" t="s">
        <v>19</v>
      </c>
      <c r="B15" s="33" t="s">
        <v>86</v>
      </c>
      <c r="C15" s="36">
        <v>3</v>
      </c>
      <c r="D15" s="54"/>
      <c r="E15" s="67"/>
      <c r="F15" s="67"/>
      <c r="G15" s="67"/>
      <c r="H15" s="67"/>
      <c r="I15" s="67"/>
      <c r="J15" s="67"/>
      <c r="K15" s="67"/>
      <c r="L15" s="67" t="s">
        <v>87</v>
      </c>
      <c r="M15" s="67">
        <f t="shared" si="1"/>
        <v>0</v>
      </c>
      <c r="N15" s="68">
        <f t="shared" si="0"/>
        <v>9</v>
      </c>
      <c r="P15" s="59"/>
    </row>
    <row r="16" spans="1:16" x14ac:dyDescent="0.25">
      <c r="A16" s="37" t="s">
        <v>21</v>
      </c>
      <c r="B16" s="33" t="s">
        <v>88</v>
      </c>
      <c r="C16" s="36">
        <v>1</v>
      </c>
      <c r="D16" s="54"/>
      <c r="E16" s="67"/>
      <c r="F16" s="67"/>
      <c r="G16" s="67"/>
      <c r="H16" s="67"/>
      <c r="I16" s="67"/>
      <c r="J16" s="67"/>
      <c r="K16" s="67"/>
      <c r="L16" s="67" t="s">
        <v>89</v>
      </c>
      <c r="M16" s="67">
        <f t="shared" si="1"/>
        <v>0</v>
      </c>
      <c r="N16" s="68">
        <f t="shared" si="0"/>
        <v>3</v>
      </c>
      <c r="P16" s="59"/>
    </row>
    <row r="17" spans="1:16" x14ac:dyDescent="0.25">
      <c r="A17" s="37" t="s">
        <v>21</v>
      </c>
      <c r="B17" s="33" t="s">
        <v>90</v>
      </c>
      <c r="C17" s="36">
        <v>2</v>
      </c>
      <c r="D17" s="54"/>
      <c r="E17" s="67"/>
      <c r="F17" s="67"/>
      <c r="G17" s="67"/>
      <c r="H17" s="67"/>
      <c r="I17" s="67"/>
      <c r="J17" s="67"/>
      <c r="K17" s="67"/>
      <c r="L17" s="67"/>
      <c r="M17" s="67">
        <f t="shared" si="1"/>
        <v>0</v>
      </c>
      <c r="N17" s="68">
        <f t="shared" si="0"/>
        <v>6</v>
      </c>
      <c r="P17" s="59"/>
    </row>
    <row r="18" spans="1:16" x14ac:dyDescent="0.25">
      <c r="A18" s="37" t="s">
        <v>21</v>
      </c>
      <c r="B18" s="33" t="s">
        <v>91</v>
      </c>
      <c r="C18" s="36">
        <v>3</v>
      </c>
      <c r="D18" s="54"/>
      <c r="E18" s="67"/>
      <c r="F18" s="67"/>
      <c r="G18" s="67"/>
      <c r="H18" s="67"/>
      <c r="I18" s="67"/>
      <c r="J18" s="67"/>
      <c r="K18" s="67"/>
      <c r="L18" s="67"/>
      <c r="M18" s="67">
        <f t="shared" si="1"/>
        <v>0</v>
      </c>
      <c r="N18" s="68">
        <f t="shared" si="0"/>
        <v>9</v>
      </c>
      <c r="P18" s="59"/>
    </row>
    <row r="19" spans="1:16" x14ac:dyDescent="0.25">
      <c r="A19" s="37" t="s">
        <v>21</v>
      </c>
      <c r="B19" s="33" t="s">
        <v>92</v>
      </c>
      <c r="C19" s="36">
        <v>4</v>
      </c>
      <c r="D19" s="54"/>
      <c r="E19" s="67"/>
      <c r="F19" s="67"/>
      <c r="G19" s="67"/>
      <c r="H19" s="67"/>
      <c r="I19" s="67"/>
      <c r="J19" s="67"/>
      <c r="K19" s="67"/>
      <c r="L19" s="67" t="s">
        <v>93</v>
      </c>
      <c r="M19" s="67">
        <f t="shared" si="1"/>
        <v>0</v>
      </c>
      <c r="N19" s="68">
        <f t="shared" si="0"/>
        <v>12</v>
      </c>
      <c r="P19" s="59"/>
    </row>
    <row r="20" spans="1:16" x14ac:dyDescent="0.25">
      <c r="A20" s="37" t="s">
        <v>21</v>
      </c>
      <c r="B20" s="33" t="s">
        <v>94</v>
      </c>
      <c r="C20" s="36">
        <v>4</v>
      </c>
      <c r="D20" s="54"/>
      <c r="E20" s="67"/>
      <c r="F20" s="67"/>
      <c r="G20" s="67"/>
      <c r="H20" s="67"/>
      <c r="I20" s="67"/>
      <c r="J20" s="67"/>
      <c r="K20" s="67"/>
      <c r="L20" s="67" t="s">
        <v>95</v>
      </c>
      <c r="M20" s="67">
        <f t="shared" si="1"/>
        <v>0</v>
      </c>
      <c r="N20" s="68">
        <f t="shared" si="0"/>
        <v>12</v>
      </c>
      <c r="P20" s="59"/>
    </row>
    <row r="21" spans="1:16" ht="30" x14ac:dyDescent="0.25">
      <c r="A21" s="39" t="s">
        <v>23</v>
      </c>
      <c r="B21" s="40" t="s">
        <v>96</v>
      </c>
      <c r="C21" s="65">
        <v>2</v>
      </c>
      <c r="D21" s="54"/>
      <c r="E21" s="67"/>
      <c r="F21" s="67"/>
      <c r="G21" s="67"/>
      <c r="H21" s="67"/>
      <c r="I21" s="67"/>
      <c r="J21" s="67"/>
      <c r="K21" s="67"/>
      <c r="L21" s="67" t="s">
        <v>97</v>
      </c>
      <c r="M21" s="67">
        <f t="shared" si="1"/>
        <v>0</v>
      </c>
      <c r="N21" s="68">
        <f t="shared" si="0"/>
        <v>6</v>
      </c>
      <c r="P21" s="59"/>
    </row>
    <row r="22" spans="1:16" ht="30" x14ac:dyDescent="0.25">
      <c r="A22" s="39" t="s">
        <v>23</v>
      </c>
      <c r="B22" s="40" t="s">
        <v>98</v>
      </c>
      <c r="C22" s="65">
        <v>4</v>
      </c>
      <c r="D22" s="54"/>
      <c r="E22" s="67"/>
      <c r="F22" s="67"/>
      <c r="G22" s="67"/>
      <c r="H22" s="67"/>
      <c r="I22" s="67"/>
      <c r="J22" s="67"/>
      <c r="K22" s="67"/>
      <c r="L22" s="67"/>
      <c r="M22" s="67">
        <f t="shared" si="1"/>
        <v>0</v>
      </c>
      <c r="N22" s="68">
        <f t="shared" si="0"/>
        <v>12</v>
      </c>
      <c r="P22" s="59"/>
    </row>
    <row r="23" spans="1:16" ht="30" x14ac:dyDescent="0.25">
      <c r="A23" s="39" t="s">
        <v>23</v>
      </c>
      <c r="B23" s="40" t="s">
        <v>99</v>
      </c>
      <c r="C23" s="65">
        <v>4</v>
      </c>
      <c r="D23" s="54"/>
      <c r="E23" s="67"/>
      <c r="F23" s="67"/>
      <c r="G23" s="67"/>
      <c r="H23" s="67"/>
      <c r="I23" s="67"/>
      <c r="J23" s="67"/>
      <c r="K23" s="67"/>
      <c r="L23" s="67"/>
      <c r="M23" s="67">
        <f t="shared" si="1"/>
        <v>0</v>
      </c>
      <c r="N23" s="68">
        <f t="shared" si="0"/>
        <v>12</v>
      </c>
      <c r="P23" s="59"/>
    </row>
    <row r="24" spans="1:16" ht="30" x14ac:dyDescent="0.25">
      <c r="A24" s="39" t="s">
        <v>23</v>
      </c>
      <c r="B24" s="40" t="s">
        <v>100</v>
      </c>
      <c r="C24" s="65">
        <v>3</v>
      </c>
      <c r="D24" s="54"/>
      <c r="E24" s="67"/>
      <c r="F24" s="67"/>
      <c r="G24" s="67"/>
      <c r="H24" s="67"/>
      <c r="I24" s="67"/>
      <c r="J24" s="67"/>
      <c r="K24" s="67"/>
      <c r="L24" s="67"/>
      <c r="M24" s="67">
        <f t="shared" si="1"/>
        <v>0</v>
      </c>
      <c r="N24" s="68">
        <f t="shared" si="0"/>
        <v>9</v>
      </c>
      <c r="P24" s="59"/>
    </row>
    <row r="25" spans="1:16" ht="30" x14ac:dyDescent="0.25">
      <c r="A25" s="39" t="s">
        <v>23</v>
      </c>
      <c r="B25" s="40" t="s">
        <v>101</v>
      </c>
      <c r="C25" s="65">
        <v>4</v>
      </c>
      <c r="D25" s="54"/>
      <c r="E25" s="67"/>
      <c r="F25" s="67"/>
      <c r="G25" s="67"/>
      <c r="H25" s="67"/>
      <c r="I25" s="67"/>
      <c r="J25" s="67"/>
      <c r="K25" s="67"/>
      <c r="L25" s="67"/>
      <c r="M25" s="67">
        <f t="shared" si="1"/>
        <v>0</v>
      </c>
      <c r="N25" s="68">
        <f t="shared" si="0"/>
        <v>12</v>
      </c>
      <c r="P25" s="59"/>
    </row>
    <row r="26" spans="1:16" ht="30" x14ac:dyDescent="0.25">
      <c r="A26" s="39" t="s">
        <v>23</v>
      </c>
      <c r="B26" s="40" t="s">
        <v>102</v>
      </c>
      <c r="C26" s="65">
        <v>1</v>
      </c>
      <c r="D26" s="54"/>
      <c r="E26" s="67"/>
      <c r="F26" s="67"/>
      <c r="G26" s="67"/>
      <c r="H26" s="67"/>
      <c r="I26" s="67"/>
      <c r="J26" s="67"/>
      <c r="K26" s="67"/>
      <c r="L26" s="67" t="s">
        <v>103</v>
      </c>
      <c r="M26" s="67">
        <f t="shared" si="1"/>
        <v>0</v>
      </c>
      <c r="N26" s="68">
        <f t="shared" si="0"/>
        <v>3</v>
      </c>
      <c r="P26" s="59"/>
    </row>
    <row r="27" spans="1:16" ht="30" x14ac:dyDescent="0.25">
      <c r="A27" s="39" t="s">
        <v>23</v>
      </c>
      <c r="B27" s="33" t="s">
        <v>104</v>
      </c>
      <c r="C27" s="65">
        <v>3</v>
      </c>
      <c r="D27" s="54"/>
      <c r="E27" s="67"/>
      <c r="F27" s="67"/>
      <c r="G27" s="67"/>
      <c r="H27" s="67"/>
      <c r="I27" s="67"/>
      <c r="J27" s="67"/>
      <c r="K27" s="67"/>
      <c r="L27" s="67"/>
      <c r="M27" s="67">
        <f t="shared" si="1"/>
        <v>0</v>
      </c>
      <c r="N27" s="68">
        <f t="shared" si="0"/>
        <v>9</v>
      </c>
      <c r="P27" s="59"/>
    </row>
    <row r="28" spans="1:16" s="6" customFormat="1" ht="30" x14ac:dyDescent="0.25">
      <c r="A28" s="39" t="s">
        <v>23</v>
      </c>
      <c r="B28" s="33" t="s">
        <v>105</v>
      </c>
      <c r="C28" s="65">
        <v>3</v>
      </c>
      <c r="D28" s="54"/>
      <c r="E28" s="67"/>
      <c r="F28" s="67"/>
      <c r="G28" s="67"/>
      <c r="H28" s="67"/>
      <c r="I28" s="67"/>
      <c r="J28" s="67"/>
      <c r="K28" s="67"/>
      <c r="L28" s="67"/>
      <c r="M28" s="67">
        <f t="shared" si="1"/>
        <v>0</v>
      </c>
      <c r="N28" s="68">
        <f t="shared" si="0"/>
        <v>9</v>
      </c>
      <c r="P28" s="59"/>
    </row>
    <row r="29" spans="1:16" ht="30" x14ac:dyDescent="0.25">
      <c r="A29" s="39" t="s">
        <v>23</v>
      </c>
      <c r="B29" s="40" t="s">
        <v>106</v>
      </c>
      <c r="C29" s="65">
        <v>4</v>
      </c>
      <c r="D29" s="54"/>
      <c r="E29" s="67"/>
      <c r="F29" s="67"/>
      <c r="G29" s="67"/>
      <c r="H29" s="67"/>
      <c r="I29" s="67"/>
      <c r="J29" s="67"/>
      <c r="K29" s="67"/>
      <c r="L29" s="67"/>
      <c r="M29" s="67">
        <f t="shared" si="1"/>
        <v>0</v>
      </c>
      <c r="N29" s="68">
        <f t="shared" si="0"/>
        <v>12</v>
      </c>
      <c r="P29" s="59"/>
    </row>
    <row r="30" spans="1:16" ht="30" x14ac:dyDescent="0.25">
      <c r="A30" s="39" t="s">
        <v>23</v>
      </c>
      <c r="B30" s="33" t="s">
        <v>107</v>
      </c>
      <c r="C30" s="65">
        <v>4</v>
      </c>
      <c r="D30" s="54"/>
      <c r="E30" s="67"/>
      <c r="F30" s="67"/>
      <c r="G30" s="67"/>
      <c r="H30" s="67"/>
      <c r="I30" s="67"/>
      <c r="J30" s="67"/>
      <c r="K30" s="67"/>
      <c r="L30" s="67"/>
      <c r="M30" s="67">
        <f t="shared" si="1"/>
        <v>0</v>
      </c>
      <c r="N30" s="68">
        <f t="shared" si="0"/>
        <v>12</v>
      </c>
      <c r="P30" s="59"/>
    </row>
    <row r="31" spans="1:16" ht="30" x14ac:dyDescent="0.25">
      <c r="A31" s="39" t="s">
        <v>23</v>
      </c>
      <c r="B31" s="33" t="s">
        <v>108</v>
      </c>
      <c r="C31" s="65">
        <v>2</v>
      </c>
      <c r="D31" s="54"/>
      <c r="E31" s="67"/>
      <c r="F31" s="67"/>
      <c r="G31" s="67"/>
      <c r="H31" s="67"/>
      <c r="I31" s="67"/>
      <c r="J31" s="67"/>
      <c r="K31" s="67"/>
      <c r="L31" s="67"/>
      <c r="M31" s="67">
        <f t="shared" si="1"/>
        <v>0</v>
      </c>
      <c r="N31" s="68">
        <f t="shared" si="0"/>
        <v>6</v>
      </c>
      <c r="P31" s="59"/>
    </row>
    <row r="32" spans="1:16" ht="30" x14ac:dyDescent="0.25">
      <c r="A32" s="39" t="s">
        <v>23</v>
      </c>
      <c r="B32" s="33" t="s">
        <v>109</v>
      </c>
      <c r="C32" s="65">
        <v>3</v>
      </c>
      <c r="D32" s="54"/>
      <c r="E32" s="67"/>
      <c r="F32" s="67"/>
      <c r="G32" s="67"/>
      <c r="H32" s="67"/>
      <c r="I32" s="67"/>
      <c r="J32" s="67"/>
      <c r="K32" s="67"/>
      <c r="L32" s="67"/>
      <c r="M32" s="67">
        <f t="shared" si="1"/>
        <v>0</v>
      </c>
      <c r="N32" s="68">
        <f t="shared" si="0"/>
        <v>9</v>
      </c>
      <c r="P32" s="59"/>
    </row>
    <row r="33" spans="1:17" ht="30" x14ac:dyDescent="0.25">
      <c r="A33" s="39" t="s">
        <v>23</v>
      </c>
      <c r="B33" s="33" t="s">
        <v>110</v>
      </c>
      <c r="C33" s="65">
        <v>4</v>
      </c>
      <c r="D33" s="54"/>
      <c r="E33" s="67"/>
      <c r="F33" s="67"/>
      <c r="G33" s="67"/>
      <c r="H33" s="83"/>
      <c r="I33" s="83"/>
      <c r="J33" s="83"/>
      <c r="K33" s="83"/>
      <c r="L33" s="67"/>
      <c r="M33" s="67">
        <f t="shared" si="1"/>
        <v>0</v>
      </c>
      <c r="N33" s="68">
        <f t="shared" si="0"/>
        <v>12</v>
      </c>
      <c r="P33" s="59"/>
      <c r="Q33" s="6"/>
    </row>
    <row r="34" spans="1:17" ht="30" x14ac:dyDescent="0.25">
      <c r="A34" s="39" t="s">
        <v>23</v>
      </c>
      <c r="B34" s="33" t="s">
        <v>112</v>
      </c>
      <c r="C34" s="65">
        <v>3</v>
      </c>
      <c r="D34" s="54"/>
      <c r="E34" s="67"/>
      <c r="F34" s="67"/>
      <c r="G34" s="67"/>
      <c r="H34" s="67"/>
      <c r="I34" s="67"/>
      <c r="J34" s="67"/>
      <c r="K34" s="67"/>
      <c r="L34" s="67"/>
      <c r="M34" s="67">
        <f t="shared" si="1"/>
        <v>0</v>
      </c>
      <c r="N34" s="68">
        <f t="shared" si="0"/>
        <v>9</v>
      </c>
      <c r="P34" s="59"/>
    </row>
    <row r="35" spans="1:17" ht="30" x14ac:dyDescent="0.25">
      <c r="A35" s="41" t="s">
        <v>25</v>
      </c>
      <c r="B35" s="33" t="s">
        <v>113</v>
      </c>
      <c r="C35" s="65">
        <v>4</v>
      </c>
      <c r="D35" s="54"/>
      <c r="E35" s="67"/>
      <c r="F35" s="67"/>
      <c r="G35" s="67"/>
      <c r="H35" s="67"/>
      <c r="I35" s="67"/>
      <c r="J35" s="67"/>
      <c r="K35" s="67"/>
      <c r="L35" s="67"/>
      <c r="M35" s="67">
        <f t="shared" si="1"/>
        <v>0</v>
      </c>
      <c r="N35" s="68">
        <f t="shared" si="0"/>
        <v>12</v>
      </c>
      <c r="P35" s="59"/>
    </row>
    <row r="36" spans="1:17" ht="30" x14ac:dyDescent="0.25">
      <c r="A36" s="41" t="s">
        <v>25</v>
      </c>
      <c r="B36" s="33" t="s">
        <v>114</v>
      </c>
      <c r="C36" s="65">
        <v>4</v>
      </c>
      <c r="D36" s="54"/>
      <c r="E36" s="67"/>
      <c r="F36" s="67"/>
      <c r="G36" s="67"/>
      <c r="H36" s="67"/>
      <c r="I36" s="67"/>
      <c r="J36" s="67"/>
      <c r="K36" s="67"/>
      <c r="L36" s="67"/>
      <c r="M36" s="67">
        <f t="shared" si="1"/>
        <v>0</v>
      </c>
      <c r="N36" s="68">
        <f t="shared" si="0"/>
        <v>12</v>
      </c>
      <c r="P36" s="59"/>
    </row>
    <row r="37" spans="1:17" ht="45" x14ac:dyDescent="0.25">
      <c r="A37" s="41" t="s">
        <v>25</v>
      </c>
      <c r="B37" s="33" t="s">
        <v>115</v>
      </c>
      <c r="C37" s="65">
        <v>4</v>
      </c>
      <c r="D37" s="54"/>
      <c r="E37" s="67"/>
      <c r="F37" s="67"/>
      <c r="G37" s="67"/>
      <c r="H37" s="67"/>
      <c r="I37" s="67"/>
      <c r="J37" s="67"/>
      <c r="K37" s="67"/>
      <c r="L37" s="67"/>
      <c r="M37" s="67">
        <f t="shared" si="1"/>
        <v>0</v>
      </c>
      <c r="N37" s="68">
        <f t="shared" si="0"/>
        <v>12</v>
      </c>
      <c r="P37" s="59"/>
    </row>
    <row r="38" spans="1:17" ht="30" x14ac:dyDescent="0.25">
      <c r="A38" s="41" t="s">
        <v>25</v>
      </c>
      <c r="B38" s="33" t="s">
        <v>116</v>
      </c>
      <c r="C38" s="65">
        <v>2</v>
      </c>
      <c r="D38" s="54"/>
      <c r="E38" s="67"/>
      <c r="F38" s="67"/>
      <c r="G38" s="67"/>
      <c r="H38" s="67"/>
      <c r="I38" s="67"/>
      <c r="J38" s="67"/>
      <c r="K38" s="67"/>
      <c r="L38" s="67"/>
      <c r="M38" s="67">
        <f t="shared" si="1"/>
        <v>0</v>
      </c>
      <c r="N38" s="68">
        <f t="shared" si="0"/>
        <v>6</v>
      </c>
      <c r="P38" s="59"/>
    </row>
    <row r="39" spans="1:17" ht="30" x14ac:dyDescent="0.25">
      <c r="A39" s="41" t="s">
        <v>25</v>
      </c>
      <c r="B39" s="33" t="s">
        <v>117</v>
      </c>
      <c r="C39" s="65">
        <v>4</v>
      </c>
      <c r="D39" s="54"/>
      <c r="E39" s="67"/>
      <c r="F39" s="67"/>
      <c r="G39" s="67"/>
      <c r="H39" s="67"/>
      <c r="I39" s="67"/>
      <c r="J39" s="67"/>
      <c r="K39" s="67"/>
      <c r="L39" s="67"/>
      <c r="M39" s="67">
        <f t="shared" si="1"/>
        <v>0</v>
      </c>
      <c r="N39" s="68">
        <f t="shared" si="0"/>
        <v>12</v>
      </c>
      <c r="P39" s="59"/>
    </row>
    <row r="40" spans="1:17" s="6" customFormat="1" ht="30" x14ac:dyDescent="0.25">
      <c r="A40" s="41" t="s">
        <v>25</v>
      </c>
      <c r="B40" s="33" t="s">
        <v>118</v>
      </c>
      <c r="C40" s="65">
        <v>1</v>
      </c>
      <c r="D40" s="54"/>
      <c r="E40" s="67"/>
      <c r="F40" s="67"/>
      <c r="G40" s="67"/>
      <c r="H40" s="67"/>
      <c r="I40" s="67"/>
      <c r="J40" s="67"/>
      <c r="K40" s="67"/>
      <c r="L40" s="67" t="s">
        <v>119</v>
      </c>
      <c r="M40" s="67">
        <f t="shared" si="1"/>
        <v>0</v>
      </c>
      <c r="N40" s="68">
        <f t="shared" si="0"/>
        <v>3</v>
      </c>
      <c r="P40" s="59"/>
      <c r="Q40" s="6" t="s">
        <v>111</v>
      </c>
    </row>
    <row r="41" spans="1:17" s="6" customFormat="1" ht="30" x14ac:dyDescent="0.25">
      <c r="A41" s="41" t="s">
        <v>25</v>
      </c>
      <c r="B41" s="33" t="s">
        <v>120</v>
      </c>
      <c r="C41" s="65">
        <v>4</v>
      </c>
      <c r="D41" s="54"/>
      <c r="E41" s="67"/>
      <c r="F41" s="67"/>
      <c r="G41" s="67"/>
      <c r="H41" s="67"/>
      <c r="I41" s="67"/>
      <c r="J41" s="67"/>
      <c r="K41" s="67"/>
      <c r="L41" s="67"/>
      <c r="M41" s="67">
        <f t="shared" si="1"/>
        <v>0</v>
      </c>
      <c r="N41" s="68">
        <f t="shared" si="0"/>
        <v>12</v>
      </c>
      <c r="P41" s="59"/>
    </row>
    <row r="42" spans="1:17" s="6" customFormat="1" ht="30" x14ac:dyDescent="0.25">
      <c r="A42" s="41" t="s">
        <v>25</v>
      </c>
      <c r="B42" s="33" t="s">
        <v>121</v>
      </c>
      <c r="C42" s="65">
        <v>1</v>
      </c>
      <c r="D42" s="54"/>
      <c r="E42" s="67"/>
      <c r="F42" s="67"/>
      <c r="G42" s="67"/>
      <c r="H42" s="67"/>
      <c r="I42" s="67"/>
      <c r="J42" s="67"/>
      <c r="K42" s="67"/>
      <c r="L42" s="67" t="s">
        <v>122</v>
      </c>
      <c r="M42" s="67">
        <f t="shared" si="1"/>
        <v>0</v>
      </c>
      <c r="N42" s="68">
        <f t="shared" si="0"/>
        <v>3</v>
      </c>
      <c r="P42" s="59"/>
    </row>
    <row r="43" spans="1:17" s="6" customFormat="1" ht="30" x14ac:dyDescent="0.25">
      <c r="A43" s="41" t="s">
        <v>25</v>
      </c>
      <c r="B43" s="33" t="s">
        <v>123</v>
      </c>
      <c r="C43" s="65">
        <v>4</v>
      </c>
      <c r="D43" s="54"/>
      <c r="E43" s="67"/>
      <c r="F43" s="67"/>
      <c r="G43" s="67"/>
      <c r="H43" s="67"/>
      <c r="I43" s="67"/>
      <c r="J43" s="67"/>
      <c r="K43" s="67"/>
      <c r="L43" s="67"/>
      <c r="M43" s="67">
        <f t="shared" si="1"/>
        <v>0</v>
      </c>
      <c r="N43" s="68">
        <f t="shared" si="0"/>
        <v>12</v>
      </c>
      <c r="P43" s="59"/>
    </row>
    <row r="44" spans="1:17" ht="34.5" customHeight="1" x14ac:dyDescent="0.25">
      <c r="A44" s="42" t="s">
        <v>29</v>
      </c>
      <c r="B44" s="33" t="s">
        <v>124</v>
      </c>
      <c r="C44" s="36">
        <v>3</v>
      </c>
      <c r="D44" s="56" t="s">
        <v>125</v>
      </c>
      <c r="E44" s="69"/>
      <c r="F44" s="69"/>
      <c r="G44" s="67"/>
      <c r="H44" s="69"/>
      <c r="I44" s="69"/>
      <c r="J44" s="67"/>
      <c r="K44" s="69"/>
      <c r="L44" s="69"/>
      <c r="M44" s="67">
        <f t="shared" si="1"/>
        <v>0</v>
      </c>
      <c r="N44" s="68">
        <f t="shared" si="0"/>
        <v>9</v>
      </c>
      <c r="P44" s="59"/>
    </row>
    <row r="45" spans="1:17" ht="34.5" customHeight="1" x14ac:dyDescent="0.25">
      <c r="A45" s="42" t="s">
        <v>29</v>
      </c>
      <c r="B45" s="33" t="s">
        <v>126</v>
      </c>
      <c r="C45" s="36">
        <v>3</v>
      </c>
      <c r="D45" s="56" t="s">
        <v>125</v>
      </c>
      <c r="E45" s="69"/>
      <c r="F45" s="69"/>
      <c r="G45" s="67"/>
      <c r="H45" s="69"/>
      <c r="I45" s="69"/>
      <c r="J45" s="67"/>
      <c r="K45" s="69"/>
      <c r="L45" s="69"/>
      <c r="M45" s="67">
        <f t="shared" si="1"/>
        <v>0</v>
      </c>
      <c r="N45" s="68">
        <f t="shared" si="0"/>
        <v>9</v>
      </c>
      <c r="P45" s="59"/>
    </row>
    <row r="46" spans="1:17" ht="34.5" customHeight="1" x14ac:dyDescent="0.25">
      <c r="A46" s="42" t="s">
        <v>29</v>
      </c>
      <c r="B46" s="33" t="s">
        <v>127</v>
      </c>
      <c r="C46" s="36">
        <v>3</v>
      </c>
      <c r="D46" s="56" t="s">
        <v>125</v>
      </c>
      <c r="E46" s="69"/>
      <c r="F46" s="69"/>
      <c r="G46" s="67"/>
      <c r="H46" s="69"/>
      <c r="I46" s="69"/>
      <c r="J46" s="67"/>
      <c r="K46" s="69"/>
      <c r="L46" s="69"/>
      <c r="M46" s="67">
        <f t="shared" si="1"/>
        <v>0</v>
      </c>
      <c r="N46" s="68">
        <f t="shared" si="0"/>
        <v>9</v>
      </c>
      <c r="P46" s="59"/>
    </row>
    <row r="47" spans="1:17" ht="34.5" customHeight="1" x14ac:dyDescent="0.25">
      <c r="A47" s="42" t="s">
        <v>29</v>
      </c>
      <c r="B47" s="33" t="s">
        <v>128</v>
      </c>
      <c r="C47" s="36">
        <v>3</v>
      </c>
      <c r="D47" s="56" t="s">
        <v>125</v>
      </c>
      <c r="E47" s="69"/>
      <c r="F47" s="69"/>
      <c r="G47" s="67"/>
      <c r="H47" s="69"/>
      <c r="I47" s="69"/>
      <c r="J47" s="67"/>
      <c r="K47" s="69"/>
      <c r="L47" s="69"/>
      <c r="M47" s="67">
        <f t="shared" si="1"/>
        <v>0</v>
      </c>
      <c r="N47" s="68">
        <f t="shared" si="0"/>
        <v>9</v>
      </c>
      <c r="P47" s="59"/>
    </row>
    <row r="48" spans="1:17" ht="34.5" customHeight="1" x14ac:dyDescent="0.25">
      <c r="A48" s="42" t="s">
        <v>29</v>
      </c>
      <c r="B48" s="33" t="s">
        <v>129</v>
      </c>
      <c r="C48" s="36">
        <v>3</v>
      </c>
      <c r="D48" s="56" t="s">
        <v>125</v>
      </c>
      <c r="E48" s="69"/>
      <c r="F48" s="69"/>
      <c r="G48" s="67"/>
      <c r="H48" s="69"/>
      <c r="I48" s="69"/>
      <c r="J48" s="67"/>
      <c r="K48" s="69"/>
      <c r="L48" s="69"/>
      <c r="M48" s="67">
        <f t="shared" si="1"/>
        <v>0</v>
      </c>
      <c r="N48" s="68">
        <f t="shared" si="0"/>
        <v>9</v>
      </c>
      <c r="P48" s="59"/>
    </row>
    <row r="49" spans="1:16" ht="34.5" customHeight="1" x14ac:dyDescent="0.25">
      <c r="A49" s="42" t="s">
        <v>29</v>
      </c>
      <c r="B49" s="33" t="s">
        <v>130</v>
      </c>
      <c r="C49" s="36">
        <v>3</v>
      </c>
      <c r="D49" s="56" t="s">
        <v>125</v>
      </c>
      <c r="E49" s="69"/>
      <c r="F49" s="69"/>
      <c r="G49" s="67"/>
      <c r="H49" s="69"/>
      <c r="I49" s="69"/>
      <c r="J49" s="67"/>
      <c r="K49" s="69"/>
      <c r="L49" s="69"/>
      <c r="M49" s="67">
        <f t="shared" si="1"/>
        <v>0</v>
      </c>
      <c r="N49" s="68">
        <f t="shared" si="0"/>
        <v>9</v>
      </c>
      <c r="P49" s="59"/>
    </row>
    <row r="50" spans="1:16" ht="34.5" customHeight="1" x14ac:dyDescent="0.25">
      <c r="A50" s="42" t="s">
        <v>29</v>
      </c>
      <c r="B50" s="33" t="s">
        <v>131</v>
      </c>
      <c r="C50" s="36">
        <v>3</v>
      </c>
      <c r="D50" s="56" t="s">
        <v>125</v>
      </c>
      <c r="E50" s="69"/>
      <c r="F50" s="69"/>
      <c r="G50" s="67"/>
      <c r="H50" s="69"/>
      <c r="I50" s="69"/>
      <c r="J50" s="67"/>
      <c r="K50" s="69"/>
      <c r="L50" s="69"/>
      <c r="M50" s="67">
        <f t="shared" si="1"/>
        <v>0</v>
      </c>
      <c r="N50" s="68">
        <f t="shared" si="0"/>
        <v>9</v>
      </c>
      <c r="P50" s="59"/>
    </row>
    <row r="51" spans="1:16" ht="34.5" customHeight="1" x14ac:dyDescent="0.25">
      <c r="A51" s="42" t="s">
        <v>29</v>
      </c>
      <c r="B51" s="33" t="s">
        <v>132</v>
      </c>
      <c r="C51" s="36">
        <v>3</v>
      </c>
      <c r="D51" s="56" t="s">
        <v>125</v>
      </c>
      <c r="E51" s="69"/>
      <c r="F51" s="69"/>
      <c r="G51" s="67"/>
      <c r="H51" s="69"/>
      <c r="I51" s="69"/>
      <c r="J51" s="67"/>
      <c r="K51" s="69"/>
      <c r="L51" s="69"/>
      <c r="M51" s="67">
        <f t="shared" si="1"/>
        <v>0</v>
      </c>
      <c r="N51" s="68">
        <f t="shared" si="0"/>
        <v>9</v>
      </c>
      <c r="P51" s="59"/>
    </row>
    <row r="52" spans="1:16" ht="34.5" customHeight="1" x14ac:dyDescent="0.25">
      <c r="A52" s="42" t="s">
        <v>29</v>
      </c>
      <c r="B52" s="33" t="s">
        <v>133</v>
      </c>
      <c r="C52" s="36">
        <v>3</v>
      </c>
      <c r="D52" s="56" t="s">
        <v>125</v>
      </c>
      <c r="E52" s="69"/>
      <c r="F52" s="69"/>
      <c r="G52" s="67"/>
      <c r="H52" s="69"/>
      <c r="I52" s="69"/>
      <c r="J52" s="67"/>
      <c r="K52" s="69"/>
      <c r="L52" s="69"/>
      <c r="M52" s="67">
        <f t="shared" si="1"/>
        <v>0</v>
      </c>
      <c r="N52" s="68">
        <f t="shared" si="0"/>
        <v>9</v>
      </c>
      <c r="P52" s="59"/>
    </row>
    <row r="53" spans="1:16" ht="34.5" customHeight="1" x14ac:dyDescent="0.25">
      <c r="A53" s="42" t="s">
        <v>29</v>
      </c>
      <c r="B53" s="33" t="s">
        <v>134</v>
      </c>
      <c r="C53" s="36">
        <v>3</v>
      </c>
      <c r="D53" s="56" t="s">
        <v>125</v>
      </c>
      <c r="E53" s="69"/>
      <c r="F53" s="69"/>
      <c r="G53" s="67"/>
      <c r="H53" s="69"/>
      <c r="I53" s="69"/>
      <c r="J53" s="67"/>
      <c r="K53" s="69"/>
      <c r="L53" s="69"/>
      <c r="M53" s="67">
        <f t="shared" si="1"/>
        <v>0</v>
      </c>
      <c r="N53" s="68">
        <f t="shared" si="0"/>
        <v>9</v>
      </c>
      <c r="P53" s="59"/>
    </row>
    <row r="54" spans="1:16" ht="30" x14ac:dyDescent="0.25">
      <c r="A54" s="42" t="s">
        <v>29</v>
      </c>
      <c r="B54" s="33" t="s">
        <v>135</v>
      </c>
      <c r="C54" s="36">
        <v>3</v>
      </c>
      <c r="D54" s="47"/>
      <c r="E54" s="69"/>
      <c r="F54" s="69"/>
      <c r="G54" s="67"/>
      <c r="H54" s="69"/>
      <c r="I54" s="69"/>
      <c r="J54" s="67"/>
      <c r="K54" s="69"/>
      <c r="L54" s="69"/>
      <c r="M54" s="67">
        <f t="shared" si="1"/>
        <v>0</v>
      </c>
      <c r="N54" s="68">
        <f t="shared" si="0"/>
        <v>9</v>
      </c>
      <c r="P54" s="59"/>
    </row>
    <row r="55" spans="1:16" ht="30" x14ac:dyDescent="0.25">
      <c r="A55" s="42" t="s">
        <v>29</v>
      </c>
      <c r="B55" s="33" t="s">
        <v>136</v>
      </c>
      <c r="C55" s="36">
        <v>3</v>
      </c>
      <c r="D55" s="47"/>
      <c r="E55" s="69"/>
      <c r="F55" s="69"/>
      <c r="G55" s="67"/>
      <c r="H55" s="69"/>
      <c r="I55" s="69"/>
      <c r="J55" s="67"/>
      <c r="K55" s="69"/>
      <c r="L55" s="69"/>
      <c r="M55" s="67">
        <f t="shared" si="1"/>
        <v>0</v>
      </c>
      <c r="N55" s="68">
        <f t="shared" si="0"/>
        <v>9</v>
      </c>
      <c r="P55" s="59"/>
    </row>
    <row r="56" spans="1:16" ht="30" x14ac:dyDescent="0.25">
      <c r="A56" s="42" t="s">
        <v>29</v>
      </c>
      <c r="B56" s="33" t="s">
        <v>137</v>
      </c>
      <c r="C56" s="36">
        <v>3</v>
      </c>
      <c r="D56" s="47"/>
      <c r="E56" s="69"/>
      <c r="F56" s="69"/>
      <c r="G56" s="67"/>
      <c r="H56" s="69"/>
      <c r="I56" s="69"/>
      <c r="J56" s="67"/>
      <c r="K56" s="69"/>
      <c r="L56" s="69"/>
      <c r="M56" s="67">
        <f t="shared" si="1"/>
        <v>0</v>
      </c>
      <c r="N56" s="68">
        <f t="shared" si="0"/>
        <v>9</v>
      </c>
      <c r="P56" s="59"/>
    </row>
    <row r="57" spans="1:16" ht="30" x14ac:dyDescent="0.25">
      <c r="A57" s="42" t="s">
        <v>29</v>
      </c>
      <c r="B57" s="33" t="s">
        <v>138</v>
      </c>
      <c r="C57" s="36">
        <v>3</v>
      </c>
      <c r="D57" s="47"/>
      <c r="E57" s="69"/>
      <c r="F57" s="69"/>
      <c r="G57" s="67"/>
      <c r="H57" s="69"/>
      <c r="I57" s="69"/>
      <c r="J57" s="67"/>
      <c r="K57" s="69"/>
      <c r="L57" s="69"/>
      <c r="M57" s="67">
        <f t="shared" si="1"/>
        <v>0</v>
      </c>
      <c r="N57" s="68">
        <f t="shared" si="0"/>
        <v>9</v>
      </c>
      <c r="P57" s="59"/>
    </row>
    <row r="58" spans="1:16" x14ac:dyDescent="0.25">
      <c r="A58" s="42" t="s">
        <v>29</v>
      </c>
      <c r="B58" s="33" t="s">
        <v>139</v>
      </c>
      <c r="C58" s="36">
        <v>3</v>
      </c>
      <c r="D58" s="47"/>
      <c r="E58" s="69"/>
      <c r="F58" s="69"/>
      <c r="G58" s="67"/>
      <c r="H58" s="69"/>
      <c r="I58" s="69"/>
      <c r="J58" s="67"/>
      <c r="K58" s="69"/>
      <c r="L58" s="69"/>
      <c r="M58" s="67">
        <f t="shared" si="1"/>
        <v>0</v>
      </c>
      <c r="N58" s="68">
        <f t="shared" si="0"/>
        <v>9</v>
      </c>
      <c r="P58" s="59"/>
    </row>
    <row r="59" spans="1:16" x14ac:dyDescent="0.25">
      <c r="A59" s="42" t="s">
        <v>29</v>
      </c>
      <c r="B59" s="33" t="s">
        <v>140</v>
      </c>
      <c r="C59" s="36">
        <v>0</v>
      </c>
      <c r="D59" s="47"/>
      <c r="E59" s="69"/>
      <c r="F59" s="69"/>
      <c r="G59" s="67"/>
      <c r="H59" s="69"/>
      <c r="I59" s="69"/>
      <c r="J59" s="67"/>
      <c r="K59" s="69"/>
      <c r="L59" s="69"/>
      <c r="M59" s="67">
        <f t="shared" si="1"/>
        <v>0</v>
      </c>
      <c r="N59" s="68">
        <f t="shared" si="0"/>
        <v>0</v>
      </c>
      <c r="P59" s="59"/>
    </row>
    <row r="60" spans="1:16" x14ac:dyDescent="0.25">
      <c r="A60" s="42" t="s">
        <v>29</v>
      </c>
      <c r="B60" s="33" t="s">
        <v>141</v>
      </c>
      <c r="C60" s="36">
        <v>0</v>
      </c>
      <c r="D60" s="47"/>
      <c r="E60" s="69"/>
      <c r="F60" s="69"/>
      <c r="G60" s="67"/>
      <c r="H60" s="69"/>
      <c r="I60" s="69"/>
      <c r="J60" s="67"/>
      <c r="K60" s="69"/>
      <c r="L60" s="69"/>
      <c r="M60" s="67">
        <f t="shared" si="1"/>
        <v>0</v>
      </c>
      <c r="N60" s="68">
        <f t="shared" si="0"/>
        <v>0</v>
      </c>
      <c r="P60" s="59"/>
    </row>
    <row r="61" spans="1:16" ht="60" x14ac:dyDescent="0.25">
      <c r="A61" s="42" t="s">
        <v>27</v>
      </c>
      <c r="B61" s="33" t="s">
        <v>142</v>
      </c>
      <c r="C61" s="36">
        <v>3</v>
      </c>
      <c r="D61" s="54"/>
      <c r="E61" s="67"/>
      <c r="F61" s="67"/>
      <c r="G61" s="67"/>
      <c r="H61" s="67"/>
      <c r="I61" s="67"/>
      <c r="J61" s="67"/>
      <c r="K61" s="67"/>
      <c r="L61" s="67"/>
      <c r="M61" s="67">
        <f t="shared" si="1"/>
        <v>0</v>
      </c>
      <c r="N61" s="68">
        <f t="shared" si="0"/>
        <v>9</v>
      </c>
      <c r="P61" s="59"/>
    </row>
    <row r="62" spans="1:16" x14ac:dyDescent="0.25">
      <c r="A62" s="42" t="s">
        <v>27</v>
      </c>
      <c r="B62" s="33" t="s">
        <v>143</v>
      </c>
      <c r="C62" s="36">
        <v>4</v>
      </c>
      <c r="D62" s="47" t="s">
        <v>144</v>
      </c>
      <c r="E62" s="69"/>
      <c r="F62" s="69"/>
      <c r="G62" s="67"/>
      <c r="H62" s="69"/>
      <c r="I62" s="69"/>
      <c r="J62" s="67"/>
      <c r="K62" s="69"/>
      <c r="L62" s="69"/>
      <c r="M62" s="67">
        <f t="shared" si="1"/>
        <v>0</v>
      </c>
      <c r="N62" s="68">
        <f t="shared" si="0"/>
        <v>12</v>
      </c>
      <c r="P62" s="59"/>
    </row>
    <row r="63" spans="1:16" x14ac:dyDescent="0.25">
      <c r="A63" s="37" t="s">
        <v>31</v>
      </c>
      <c r="B63" s="33" t="s">
        <v>145</v>
      </c>
      <c r="C63" s="36">
        <v>0</v>
      </c>
      <c r="D63" s="54"/>
      <c r="E63" s="67"/>
      <c r="F63" s="67"/>
      <c r="G63" s="67"/>
      <c r="H63" s="67"/>
      <c r="I63" s="67"/>
      <c r="J63" s="67"/>
      <c r="K63" s="67"/>
      <c r="L63" s="67"/>
      <c r="M63" s="67">
        <f t="shared" si="1"/>
        <v>0</v>
      </c>
      <c r="N63" s="68">
        <f t="shared" si="0"/>
        <v>0</v>
      </c>
      <c r="P63" s="59"/>
    </row>
    <row r="64" spans="1:16" x14ac:dyDescent="0.25">
      <c r="A64" s="37" t="s">
        <v>31</v>
      </c>
      <c r="B64" s="33" t="s">
        <v>146</v>
      </c>
      <c r="C64" s="36">
        <v>0</v>
      </c>
      <c r="D64" s="54" t="s">
        <v>147</v>
      </c>
      <c r="E64" s="67"/>
      <c r="F64" s="67"/>
      <c r="G64" s="67"/>
      <c r="H64" s="67"/>
      <c r="I64" s="67"/>
      <c r="J64" s="67"/>
      <c r="K64" s="67"/>
      <c r="L64" s="67" t="s">
        <v>148</v>
      </c>
      <c r="M64" s="67">
        <f t="shared" si="1"/>
        <v>0</v>
      </c>
      <c r="N64" s="68">
        <f t="shared" si="0"/>
        <v>0</v>
      </c>
      <c r="P64" s="59"/>
    </row>
    <row r="65" spans="1:16" x14ac:dyDescent="0.25">
      <c r="A65" s="37" t="s">
        <v>31</v>
      </c>
      <c r="B65" s="33" t="s">
        <v>149</v>
      </c>
      <c r="C65" s="36">
        <v>1</v>
      </c>
      <c r="D65" s="54"/>
      <c r="E65" s="67"/>
      <c r="F65" s="67"/>
      <c r="G65" s="67"/>
      <c r="H65" s="67"/>
      <c r="I65" s="67"/>
      <c r="J65" s="67"/>
      <c r="K65" s="67"/>
      <c r="L65" s="67"/>
      <c r="M65" s="67">
        <f t="shared" si="1"/>
        <v>0</v>
      </c>
      <c r="N65" s="68">
        <f t="shared" si="0"/>
        <v>3</v>
      </c>
      <c r="P65" s="59"/>
    </row>
    <row r="66" spans="1:16" ht="45" x14ac:dyDescent="0.25">
      <c r="A66" s="37" t="s">
        <v>31</v>
      </c>
      <c r="B66" s="33" t="s">
        <v>150</v>
      </c>
      <c r="C66" s="36">
        <v>2</v>
      </c>
      <c r="D66" s="54"/>
      <c r="E66" s="67"/>
      <c r="F66" s="67"/>
      <c r="G66" s="67"/>
      <c r="H66" s="67"/>
      <c r="I66" s="67"/>
      <c r="J66" s="67"/>
      <c r="K66" s="67"/>
      <c r="L66" s="67" t="s">
        <v>151</v>
      </c>
      <c r="M66" s="67">
        <f t="shared" si="1"/>
        <v>0</v>
      </c>
      <c r="N66" s="68">
        <f t="shared" si="0"/>
        <v>6</v>
      </c>
      <c r="P66" s="59"/>
    </row>
    <row r="67" spans="1:16" s="15" customFormat="1" ht="45" x14ac:dyDescent="0.25">
      <c r="A67" s="37" t="s">
        <v>31</v>
      </c>
      <c r="B67" s="33" t="s">
        <v>152</v>
      </c>
      <c r="C67" s="36">
        <v>2</v>
      </c>
      <c r="D67" s="54"/>
      <c r="E67" s="67"/>
      <c r="F67" s="67"/>
      <c r="G67" s="67"/>
      <c r="H67" s="67"/>
      <c r="I67" s="67"/>
      <c r="J67" s="67"/>
      <c r="K67" s="67"/>
      <c r="L67" s="67" t="s">
        <v>153</v>
      </c>
      <c r="M67" s="67">
        <f t="shared" si="1"/>
        <v>0</v>
      </c>
      <c r="N67" s="68">
        <f t="shared" si="0"/>
        <v>6</v>
      </c>
      <c r="P67" s="59"/>
    </row>
    <row r="68" spans="1:16" s="15" customFormat="1" x14ac:dyDescent="0.25">
      <c r="A68" s="37" t="s">
        <v>31</v>
      </c>
      <c r="B68" s="33" t="s">
        <v>154</v>
      </c>
      <c r="C68" s="36">
        <v>2</v>
      </c>
      <c r="D68" s="54"/>
      <c r="E68" s="67"/>
      <c r="F68" s="67"/>
      <c r="G68" s="67"/>
      <c r="H68" s="67"/>
      <c r="I68" s="67"/>
      <c r="J68" s="67"/>
      <c r="K68" s="67"/>
      <c r="L68" s="67"/>
      <c r="M68" s="67">
        <f t="shared" si="1"/>
        <v>0</v>
      </c>
      <c r="N68" s="68">
        <f t="shared" ref="N68:N131" si="2">C68*3</f>
        <v>6</v>
      </c>
      <c r="P68" s="59"/>
    </row>
    <row r="69" spans="1:16" s="15" customFormat="1" ht="30" x14ac:dyDescent="0.25">
      <c r="A69" s="37" t="s">
        <v>31</v>
      </c>
      <c r="B69" s="33" t="s">
        <v>155</v>
      </c>
      <c r="C69" s="36">
        <v>2</v>
      </c>
      <c r="D69" s="55"/>
      <c r="E69" s="67"/>
      <c r="F69" s="67"/>
      <c r="G69" s="67"/>
      <c r="H69" s="67"/>
      <c r="I69" s="66"/>
      <c r="J69" s="67"/>
      <c r="K69" s="67"/>
      <c r="L69" s="66"/>
      <c r="M69" s="67">
        <f t="shared" si="1"/>
        <v>0</v>
      </c>
      <c r="N69" s="68">
        <f t="shared" si="2"/>
        <v>6</v>
      </c>
      <c r="P69" s="59"/>
    </row>
    <row r="70" spans="1:16" s="15" customFormat="1" ht="30" x14ac:dyDescent="0.25">
      <c r="A70" s="37" t="s">
        <v>31</v>
      </c>
      <c r="B70" s="33" t="s">
        <v>156</v>
      </c>
      <c r="C70" s="36">
        <v>3</v>
      </c>
      <c r="D70" s="54"/>
      <c r="E70" s="67"/>
      <c r="F70" s="67"/>
      <c r="G70" s="67"/>
      <c r="H70" s="67"/>
      <c r="I70" s="67"/>
      <c r="J70" s="67"/>
      <c r="K70" s="67"/>
      <c r="L70" s="67"/>
      <c r="M70" s="67">
        <f t="shared" si="1"/>
        <v>0</v>
      </c>
      <c r="N70" s="68">
        <f t="shared" si="2"/>
        <v>9</v>
      </c>
      <c r="P70" s="59"/>
    </row>
    <row r="71" spans="1:16" x14ac:dyDescent="0.25">
      <c r="A71" s="37" t="s">
        <v>31</v>
      </c>
      <c r="B71" s="33" t="s">
        <v>80</v>
      </c>
      <c r="C71" s="36">
        <v>3</v>
      </c>
      <c r="D71" s="54" t="s">
        <v>157</v>
      </c>
      <c r="E71" s="67"/>
      <c r="F71" s="67"/>
      <c r="G71" s="67"/>
      <c r="H71" s="67"/>
      <c r="I71" s="67"/>
      <c r="J71" s="67"/>
      <c r="K71" s="67"/>
      <c r="L71" s="67"/>
      <c r="M71" s="67">
        <f t="shared" si="1"/>
        <v>0</v>
      </c>
      <c r="N71" s="68">
        <f t="shared" si="2"/>
        <v>9</v>
      </c>
      <c r="P71" s="59"/>
    </row>
    <row r="72" spans="1:16" x14ac:dyDescent="0.25">
      <c r="A72" s="37" t="s">
        <v>31</v>
      </c>
      <c r="B72" s="33" t="s">
        <v>158</v>
      </c>
      <c r="C72" s="36">
        <v>3</v>
      </c>
      <c r="D72" s="54"/>
      <c r="E72" s="67"/>
      <c r="F72" s="67"/>
      <c r="G72" s="67"/>
      <c r="H72" s="67"/>
      <c r="I72" s="67"/>
      <c r="J72" s="67"/>
      <c r="K72" s="67"/>
      <c r="L72" s="67"/>
      <c r="M72" s="67">
        <f t="shared" ref="M72:M135" si="3">$C72*K72</f>
        <v>0</v>
      </c>
      <c r="N72" s="68">
        <f t="shared" si="2"/>
        <v>9</v>
      </c>
      <c r="P72" s="59"/>
    </row>
    <row r="73" spans="1:16" x14ac:dyDescent="0.25">
      <c r="A73" s="37" t="s">
        <v>31</v>
      </c>
      <c r="B73" s="33" t="s">
        <v>159</v>
      </c>
      <c r="C73" s="36">
        <v>3</v>
      </c>
      <c r="D73" s="54"/>
      <c r="E73" s="67"/>
      <c r="F73" s="67"/>
      <c r="G73" s="67"/>
      <c r="H73" s="67"/>
      <c r="I73" s="67"/>
      <c r="J73" s="67"/>
      <c r="K73" s="67"/>
      <c r="L73" s="67" t="s">
        <v>160</v>
      </c>
      <c r="M73" s="67">
        <f t="shared" si="3"/>
        <v>0</v>
      </c>
      <c r="N73" s="68">
        <f t="shared" si="2"/>
        <v>9</v>
      </c>
      <c r="P73" s="59"/>
    </row>
    <row r="74" spans="1:16" x14ac:dyDescent="0.25">
      <c r="A74" s="37" t="s">
        <v>31</v>
      </c>
      <c r="B74" s="33" t="s">
        <v>161</v>
      </c>
      <c r="C74" s="36">
        <v>3</v>
      </c>
      <c r="D74" s="54"/>
      <c r="E74" s="67"/>
      <c r="F74" s="67"/>
      <c r="G74" s="67"/>
      <c r="H74" s="67"/>
      <c r="I74" s="67"/>
      <c r="J74" s="67"/>
      <c r="K74" s="67"/>
      <c r="L74" s="67" t="s">
        <v>162</v>
      </c>
      <c r="M74" s="67">
        <f t="shared" si="3"/>
        <v>0</v>
      </c>
      <c r="N74" s="68">
        <f t="shared" si="2"/>
        <v>9</v>
      </c>
      <c r="P74" s="59"/>
    </row>
    <row r="75" spans="1:16" x14ac:dyDescent="0.25">
      <c r="A75" s="37" t="s">
        <v>31</v>
      </c>
      <c r="B75" s="33" t="s">
        <v>163</v>
      </c>
      <c r="C75" s="36">
        <v>3</v>
      </c>
      <c r="D75" s="54"/>
      <c r="E75" s="67"/>
      <c r="F75" s="67"/>
      <c r="G75" s="67"/>
      <c r="H75" s="67"/>
      <c r="I75" s="67"/>
      <c r="J75" s="67"/>
      <c r="K75" s="67"/>
      <c r="L75" s="67"/>
      <c r="M75" s="67">
        <f t="shared" si="3"/>
        <v>0</v>
      </c>
      <c r="N75" s="68">
        <f t="shared" si="2"/>
        <v>9</v>
      </c>
      <c r="P75" s="59"/>
    </row>
    <row r="76" spans="1:16" x14ac:dyDescent="0.25">
      <c r="A76" s="37" t="s">
        <v>31</v>
      </c>
      <c r="B76" s="33" t="s">
        <v>164</v>
      </c>
      <c r="C76" s="36">
        <v>3</v>
      </c>
      <c r="D76" s="54" t="s">
        <v>165</v>
      </c>
      <c r="E76" s="67"/>
      <c r="F76" s="67"/>
      <c r="G76" s="67"/>
      <c r="H76" s="67"/>
      <c r="I76" s="67"/>
      <c r="J76" s="67"/>
      <c r="K76" s="67"/>
      <c r="L76" s="67"/>
      <c r="M76" s="67">
        <f t="shared" si="3"/>
        <v>0</v>
      </c>
      <c r="N76" s="68">
        <f t="shared" si="2"/>
        <v>9</v>
      </c>
      <c r="P76" s="59"/>
    </row>
    <row r="77" spans="1:16" x14ac:dyDescent="0.25">
      <c r="A77" s="37" t="s">
        <v>31</v>
      </c>
      <c r="B77" s="33" t="s">
        <v>85</v>
      </c>
      <c r="C77" s="36">
        <v>3</v>
      </c>
      <c r="D77" s="54"/>
      <c r="E77" s="67"/>
      <c r="F77" s="67"/>
      <c r="G77" s="67"/>
      <c r="H77" s="67"/>
      <c r="I77" s="67"/>
      <c r="J77" s="67"/>
      <c r="K77" s="67"/>
      <c r="L77" s="67"/>
      <c r="M77" s="67">
        <f t="shared" si="3"/>
        <v>0</v>
      </c>
      <c r="N77" s="68">
        <f t="shared" si="2"/>
        <v>9</v>
      </c>
      <c r="P77" s="59"/>
    </row>
    <row r="78" spans="1:16" x14ac:dyDescent="0.25">
      <c r="A78" s="37" t="s">
        <v>31</v>
      </c>
      <c r="B78" s="33" t="s">
        <v>166</v>
      </c>
      <c r="C78" s="36">
        <v>3</v>
      </c>
      <c r="D78" s="55"/>
      <c r="E78" s="67"/>
      <c r="F78" s="67"/>
      <c r="G78" s="67"/>
      <c r="H78" s="67"/>
      <c r="I78" s="67"/>
      <c r="J78" s="67"/>
      <c r="K78" s="67"/>
      <c r="L78" s="66"/>
      <c r="M78" s="67">
        <f t="shared" si="3"/>
        <v>0</v>
      </c>
      <c r="N78" s="68">
        <f t="shared" si="2"/>
        <v>9</v>
      </c>
      <c r="P78" s="59"/>
    </row>
    <row r="79" spans="1:16" x14ac:dyDescent="0.25">
      <c r="A79" s="37" t="s">
        <v>31</v>
      </c>
      <c r="B79" s="33" t="s">
        <v>167</v>
      </c>
      <c r="C79" s="36">
        <v>3</v>
      </c>
      <c r="D79" s="55"/>
      <c r="E79" s="67"/>
      <c r="F79" s="67"/>
      <c r="G79" s="67"/>
      <c r="H79" s="67"/>
      <c r="I79" s="67"/>
      <c r="J79" s="67"/>
      <c r="K79" s="67"/>
      <c r="L79" s="66"/>
      <c r="M79" s="67">
        <f t="shared" si="3"/>
        <v>0</v>
      </c>
      <c r="N79" s="68">
        <f t="shared" si="2"/>
        <v>9</v>
      </c>
      <c r="P79" s="59"/>
    </row>
    <row r="80" spans="1:16" s="15" customFormat="1" x14ac:dyDescent="0.25">
      <c r="A80" s="37" t="s">
        <v>31</v>
      </c>
      <c r="B80" s="33" t="s">
        <v>168</v>
      </c>
      <c r="C80" s="36">
        <v>4</v>
      </c>
      <c r="D80" s="54"/>
      <c r="E80" s="67"/>
      <c r="F80" s="67"/>
      <c r="G80" s="67"/>
      <c r="H80" s="67"/>
      <c r="I80" s="67"/>
      <c r="J80" s="67"/>
      <c r="K80" s="67"/>
      <c r="L80" s="67"/>
      <c r="M80" s="67">
        <f t="shared" si="3"/>
        <v>0</v>
      </c>
      <c r="N80" s="68">
        <f t="shared" si="2"/>
        <v>12</v>
      </c>
      <c r="P80" s="59"/>
    </row>
    <row r="81" spans="1:16" x14ac:dyDescent="0.25">
      <c r="A81" s="37" t="s">
        <v>31</v>
      </c>
      <c r="B81" s="33" t="s">
        <v>169</v>
      </c>
      <c r="C81" s="36">
        <v>4</v>
      </c>
      <c r="D81" s="54"/>
      <c r="E81" s="67"/>
      <c r="F81" s="67"/>
      <c r="G81" s="67"/>
      <c r="H81" s="67"/>
      <c r="I81" s="67"/>
      <c r="J81" s="67"/>
      <c r="K81" s="67"/>
      <c r="L81" s="67"/>
      <c r="M81" s="67">
        <f t="shared" si="3"/>
        <v>0</v>
      </c>
      <c r="N81" s="68">
        <f t="shared" si="2"/>
        <v>12</v>
      </c>
      <c r="P81" s="59"/>
    </row>
    <row r="82" spans="1:16" x14ac:dyDescent="0.25">
      <c r="A82" s="37" t="s">
        <v>31</v>
      </c>
      <c r="B82" s="33" t="s">
        <v>84</v>
      </c>
      <c r="C82" s="36">
        <v>4</v>
      </c>
      <c r="D82" s="54"/>
      <c r="E82" s="67"/>
      <c r="F82" s="67"/>
      <c r="G82" s="67"/>
      <c r="H82" s="67"/>
      <c r="I82" s="67"/>
      <c r="J82" s="67"/>
      <c r="K82" s="67"/>
      <c r="L82" s="67"/>
      <c r="M82" s="67">
        <f t="shared" si="3"/>
        <v>0</v>
      </c>
      <c r="N82" s="68">
        <f t="shared" si="2"/>
        <v>12</v>
      </c>
      <c r="P82" s="59"/>
    </row>
    <row r="83" spans="1:16" x14ac:dyDescent="0.25">
      <c r="A83" s="37" t="s">
        <v>31</v>
      </c>
      <c r="B83" s="33" t="s">
        <v>170</v>
      </c>
      <c r="C83" s="36">
        <v>4</v>
      </c>
      <c r="D83" s="54"/>
      <c r="E83" s="67"/>
      <c r="F83" s="67"/>
      <c r="G83" s="67"/>
      <c r="H83" s="67"/>
      <c r="I83" s="67"/>
      <c r="J83" s="67"/>
      <c r="K83" s="67"/>
      <c r="L83" s="67"/>
      <c r="M83" s="67">
        <f t="shared" si="3"/>
        <v>0</v>
      </c>
      <c r="N83" s="68">
        <f t="shared" si="2"/>
        <v>12</v>
      </c>
      <c r="P83" s="59"/>
    </row>
    <row r="84" spans="1:16" x14ac:dyDescent="0.25">
      <c r="A84" s="37" t="s">
        <v>31</v>
      </c>
      <c r="B84" s="33" t="s">
        <v>171</v>
      </c>
      <c r="C84" s="36">
        <v>4</v>
      </c>
      <c r="D84" s="54"/>
      <c r="E84" s="67"/>
      <c r="F84" s="67"/>
      <c r="G84" s="67"/>
      <c r="H84" s="67"/>
      <c r="I84" s="67"/>
      <c r="J84" s="67"/>
      <c r="K84" s="67"/>
      <c r="L84" s="67" t="s">
        <v>172</v>
      </c>
      <c r="M84" s="67">
        <f t="shared" si="3"/>
        <v>0</v>
      </c>
      <c r="N84" s="68">
        <f t="shared" si="2"/>
        <v>12</v>
      </c>
      <c r="P84" s="59"/>
    </row>
    <row r="85" spans="1:16" x14ac:dyDescent="0.25">
      <c r="A85" s="41" t="s">
        <v>33</v>
      </c>
      <c r="B85" s="33" t="s">
        <v>173</v>
      </c>
      <c r="C85" s="43">
        <v>2</v>
      </c>
      <c r="D85" s="57"/>
      <c r="E85" s="70"/>
      <c r="F85" s="71"/>
      <c r="G85" s="67"/>
      <c r="H85" s="70"/>
      <c r="I85" s="71"/>
      <c r="J85" s="67"/>
      <c r="K85" s="72"/>
      <c r="L85" s="71"/>
      <c r="M85" s="67">
        <f t="shared" si="3"/>
        <v>0</v>
      </c>
      <c r="N85" s="68">
        <f t="shared" si="2"/>
        <v>6</v>
      </c>
      <c r="P85" s="59"/>
    </row>
    <row r="86" spans="1:16" s="7" customFormat="1" x14ac:dyDescent="0.25">
      <c r="A86" s="41" t="s">
        <v>33</v>
      </c>
      <c r="B86" s="33" t="s">
        <v>174</v>
      </c>
      <c r="C86" s="43">
        <v>2</v>
      </c>
      <c r="D86" s="57"/>
      <c r="E86" s="70"/>
      <c r="F86" s="71"/>
      <c r="G86" s="67"/>
      <c r="H86" s="70"/>
      <c r="I86" s="71"/>
      <c r="J86" s="67"/>
      <c r="K86" s="72"/>
      <c r="L86" s="71"/>
      <c r="M86" s="67">
        <f t="shared" si="3"/>
        <v>0</v>
      </c>
      <c r="N86" s="68">
        <f t="shared" si="2"/>
        <v>6</v>
      </c>
      <c r="P86" s="59"/>
    </row>
    <row r="87" spans="1:16" x14ac:dyDescent="0.25">
      <c r="A87" s="41" t="s">
        <v>33</v>
      </c>
      <c r="B87" s="33" t="s">
        <v>175</v>
      </c>
      <c r="C87" s="43">
        <v>2</v>
      </c>
      <c r="D87" s="57"/>
      <c r="E87" s="70"/>
      <c r="F87" s="71"/>
      <c r="G87" s="67"/>
      <c r="H87" s="70"/>
      <c r="I87" s="71"/>
      <c r="J87" s="67"/>
      <c r="K87" s="72"/>
      <c r="L87" s="71"/>
      <c r="M87" s="67">
        <f t="shared" si="3"/>
        <v>0</v>
      </c>
      <c r="N87" s="68">
        <f t="shared" si="2"/>
        <v>6</v>
      </c>
      <c r="P87" s="59"/>
    </row>
    <row r="88" spans="1:16" x14ac:dyDescent="0.25">
      <c r="A88" s="41" t="s">
        <v>33</v>
      </c>
      <c r="B88" s="33" t="s">
        <v>176</v>
      </c>
      <c r="C88" s="43">
        <v>2</v>
      </c>
      <c r="D88" s="57"/>
      <c r="E88" s="70"/>
      <c r="F88" s="71"/>
      <c r="G88" s="67"/>
      <c r="H88" s="70"/>
      <c r="I88" s="71"/>
      <c r="J88" s="67"/>
      <c r="K88" s="72"/>
      <c r="L88" s="71"/>
      <c r="M88" s="67">
        <f t="shared" si="3"/>
        <v>0</v>
      </c>
      <c r="N88" s="68">
        <f t="shared" si="2"/>
        <v>6</v>
      </c>
      <c r="P88" s="59"/>
    </row>
    <row r="89" spans="1:16" x14ac:dyDescent="0.25">
      <c r="A89" s="41" t="s">
        <v>33</v>
      </c>
      <c r="B89" s="33" t="s">
        <v>177</v>
      </c>
      <c r="C89" s="43">
        <v>2</v>
      </c>
      <c r="D89" s="57"/>
      <c r="E89" s="70"/>
      <c r="F89" s="71"/>
      <c r="G89" s="67"/>
      <c r="H89" s="70"/>
      <c r="I89" s="71"/>
      <c r="J89" s="67"/>
      <c r="K89" s="72"/>
      <c r="L89" s="71"/>
      <c r="M89" s="67">
        <f t="shared" si="3"/>
        <v>0</v>
      </c>
      <c r="N89" s="68">
        <f t="shared" si="2"/>
        <v>6</v>
      </c>
      <c r="P89" s="59"/>
    </row>
    <row r="90" spans="1:16" x14ac:dyDescent="0.25">
      <c r="A90" s="41" t="s">
        <v>33</v>
      </c>
      <c r="B90" s="33" t="s">
        <v>178</v>
      </c>
      <c r="C90" s="43">
        <v>2</v>
      </c>
      <c r="D90" s="57"/>
      <c r="E90" s="70"/>
      <c r="F90" s="71"/>
      <c r="G90" s="67"/>
      <c r="H90" s="70"/>
      <c r="I90" s="71"/>
      <c r="J90" s="67"/>
      <c r="K90" s="72"/>
      <c r="L90" s="71"/>
      <c r="M90" s="67">
        <f t="shared" si="3"/>
        <v>0</v>
      </c>
      <c r="N90" s="68">
        <f t="shared" si="2"/>
        <v>6</v>
      </c>
      <c r="P90" s="59"/>
    </row>
    <row r="91" spans="1:16" x14ac:dyDescent="0.25">
      <c r="A91" s="41" t="s">
        <v>33</v>
      </c>
      <c r="B91" s="33" t="s">
        <v>179</v>
      </c>
      <c r="C91" s="43">
        <v>2</v>
      </c>
      <c r="D91" s="57"/>
      <c r="E91" s="70"/>
      <c r="F91" s="71"/>
      <c r="G91" s="67"/>
      <c r="H91" s="70"/>
      <c r="I91" s="71"/>
      <c r="J91" s="67"/>
      <c r="K91" s="72"/>
      <c r="L91" s="71"/>
      <c r="M91" s="67">
        <f t="shared" si="3"/>
        <v>0</v>
      </c>
      <c r="N91" s="68">
        <f t="shared" si="2"/>
        <v>6</v>
      </c>
      <c r="P91" s="59"/>
    </row>
    <row r="92" spans="1:16" x14ac:dyDescent="0.25">
      <c r="A92" s="41" t="s">
        <v>33</v>
      </c>
      <c r="B92" s="33" t="s">
        <v>180</v>
      </c>
      <c r="C92" s="43">
        <v>2</v>
      </c>
      <c r="D92" s="57"/>
      <c r="E92" s="70"/>
      <c r="F92" s="71"/>
      <c r="G92" s="67"/>
      <c r="H92" s="70"/>
      <c r="I92" s="71"/>
      <c r="J92" s="67"/>
      <c r="K92" s="72"/>
      <c r="L92" s="71"/>
      <c r="M92" s="67">
        <f t="shared" si="3"/>
        <v>0</v>
      </c>
      <c r="N92" s="68">
        <f t="shared" si="2"/>
        <v>6</v>
      </c>
      <c r="P92" s="59"/>
    </row>
    <row r="93" spans="1:16" x14ac:dyDescent="0.25">
      <c r="A93" s="41" t="s">
        <v>33</v>
      </c>
      <c r="B93" s="33" t="s">
        <v>181</v>
      </c>
      <c r="C93" s="43">
        <v>2</v>
      </c>
      <c r="D93" s="57"/>
      <c r="E93" s="70"/>
      <c r="F93" s="71"/>
      <c r="G93" s="67"/>
      <c r="H93" s="70"/>
      <c r="I93" s="71"/>
      <c r="J93" s="67"/>
      <c r="K93" s="72"/>
      <c r="L93" s="71"/>
      <c r="M93" s="67">
        <f t="shared" si="3"/>
        <v>0</v>
      </c>
      <c r="N93" s="68">
        <f t="shared" si="2"/>
        <v>6</v>
      </c>
      <c r="P93" s="59"/>
    </row>
    <row r="94" spans="1:16" x14ac:dyDescent="0.25">
      <c r="A94" s="41" t="s">
        <v>33</v>
      </c>
      <c r="B94" s="33" t="s">
        <v>182</v>
      </c>
      <c r="C94" s="43">
        <v>2</v>
      </c>
      <c r="D94" s="57"/>
      <c r="E94" s="70"/>
      <c r="F94" s="71"/>
      <c r="G94" s="67"/>
      <c r="H94" s="70"/>
      <c r="I94" s="71"/>
      <c r="J94" s="67"/>
      <c r="K94" s="72"/>
      <c r="L94" s="71" t="s">
        <v>183</v>
      </c>
      <c r="M94" s="67">
        <f t="shared" si="3"/>
        <v>0</v>
      </c>
      <c r="N94" s="68">
        <f t="shared" si="2"/>
        <v>6</v>
      </c>
      <c r="P94" s="59"/>
    </row>
    <row r="95" spans="1:16" x14ac:dyDescent="0.25">
      <c r="A95" s="41" t="s">
        <v>33</v>
      </c>
      <c r="B95" s="33" t="s">
        <v>184</v>
      </c>
      <c r="C95" s="43">
        <v>2</v>
      </c>
      <c r="D95" s="57"/>
      <c r="E95" s="70"/>
      <c r="F95" s="71"/>
      <c r="G95" s="67"/>
      <c r="H95" s="70"/>
      <c r="I95" s="71"/>
      <c r="J95" s="67"/>
      <c r="K95" s="72"/>
      <c r="L95" s="71"/>
      <c r="M95" s="67">
        <f t="shared" si="3"/>
        <v>0</v>
      </c>
      <c r="N95" s="68">
        <f t="shared" si="2"/>
        <v>6</v>
      </c>
      <c r="P95" s="59"/>
    </row>
    <row r="96" spans="1:16" x14ac:dyDescent="0.25">
      <c r="A96" s="41" t="s">
        <v>33</v>
      </c>
      <c r="B96" s="33" t="s">
        <v>185</v>
      </c>
      <c r="C96" s="43">
        <v>2</v>
      </c>
      <c r="D96" s="57"/>
      <c r="E96" s="70"/>
      <c r="F96" s="71"/>
      <c r="G96" s="67"/>
      <c r="H96" s="70"/>
      <c r="I96" s="71"/>
      <c r="J96" s="67"/>
      <c r="K96" s="72"/>
      <c r="L96" s="71"/>
      <c r="M96" s="67">
        <f t="shared" si="3"/>
        <v>0</v>
      </c>
      <c r="N96" s="68">
        <f t="shared" si="2"/>
        <v>6</v>
      </c>
      <c r="P96" s="59"/>
    </row>
    <row r="97" spans="1:16" x14ac:dyDescent="0.25">
      <c r="A97" s="41" t="s">
        <v>33</v>
      </c>
      <c r="B97" s="33" t="s">
        <v>186</v>
      </c>
      <c r="C97" s="43">
        <v>2</v>
      </c>
      <c r="D97" s="57"/>
      <c r="E97" s="70"/>
      <c r="F97" s="71"/>
      <c r="G97" s="67"/>
      <c r="H97" s="70"/>
      <c r="I97" s="71"/>
      <c r="J97" s="67"/>
      <c r="K97" s="72"/>
      <c r="L97" s="71"/>
      <c r="M97" s="67">
        <f t="shared" si="3"/>
        <v>0</v>
      </c>
      <c r="N97" s="68">
        <f t="shared" si="2"/>
        <v>6</v>
      </c>
      <c r="P97" s="59"/>
    </row>
    <row r="98" spans="1:16" x14ac:dyDescent="0.25">
      <c r="A98" s="41" t="s">
        <v>33</v>
      </c>
      <c r="B98" s="33" t="s">
        <v>187</v>
      </c>
      <c r="C98" s="43">
        <v>2</v>
      </c>
      <c r="D98" s="57"/>
      <c r="E98" s="70"/>
      <c r="F98" s="71"/>
      <c r="G98" s="67"/>
      <c r="H98" s="70"/>
      <c r="I98" s="71"/>
      <c r="J98" s="67"/>
      <c r="K98" s="72"/>
      <c r="L98" s="71"/>
      <c r="M98" s="67">
        <f t="shared" si="3"/>
        <v>0</v>
      </c>
      <c r="N98" s="68">
        <f t="shared" si="2"/>
        <v>6</v>
      </c>
      <c r="P98" s="59"/>
    </row>
    <row r="99" spans="1:16" x14ac:dyDescent="0.25">
      <c r="A99" s="41" t="s">
        <v>33</v>
      </c>
      <c r="B99" s="33" t="s">
        <v>188</v>
      </c>
      <c r="C99" s="43">
        <v>2</v>
      </c>
      <c r="D99" s="57"/>
      <c r="E99" s="70"/>
      <c r="F99" s="71"/>
      <c r="G99" s="67"/>
      <c r="H99" s="70"/>
      <c r="I99" s="71"/>
      <c r="J99" s="67"/>
      <c r="K99" s="72"/>
      <c r="L99" s="71"/>
      <c r="M99" s="67">
        <f t="shared" si="3"/>
        <v>0</v>
      </c>
      <c r="N99" s="68">
        <f t="shared" si="2"/>
        <v>6</v>
      </c>
      <c r="P99" s="59"/>
    </row>
    <row r="100" spans="1:16" x14ac:dyDescent="0.25">
      <c r="A100" s="41" t="s">
        <v>33</v>
      </c>
      <c r="B100" s="33" t="s">
        <v>189</v>
      </c>
      <c r="C100" s="43">
        <v>3</v>
      </c>
      <c r="D100" s="57"/>
      <c r="E100" s="70"/>
      <c r="F100" s="71"/>
      <c r="G100" s="67"/>
      <c r="H100" s="70"/>
      <c r="I100" s="71"/>
      <c r="J100" s="67"/>
      <c r="K100" s="72"/>
      <c r="L100" s="71"/>
      <c r="M100" s="67">
        <f t="shared" si="3"/>
        <v>0</v>
      </c>
      <c r="N100" s="68">
        <f t="shared" si="2"/>
        <v>9</v>
      </c>
      <c r="P100" s="59"/>
    </row>
    <row r="101" spans="1:16" x14ac:dyDescent="0.25">
      <c r="A101" s="41" t="s">
        <v>33</v>
      </c>
      <c r="B101" s="33" t="s">
        <v>190</v>
      </c>
      <c r="C101" s="43">
        <v>3</v>
      </c>
      <c r="D101" s="57"/>
      <c r="E101" s="70"/>
      <c r="F101" s="71"/>
      <c r="G101" s="67"/>
      <c r="H101" s="70"/>
      <c r="I101" s="71"/>
      <c r="J101" s="67"/>
      <c r="K101" s="72"/>
      <c r="L101" s="71"/>
      <c r="M101" s="67">
        <f t="shared" si="3"/>
        <v>0</v>
      </c>
      <c r="N101" s="68">
        <f t="shared" si="2"/>
        <v>9</v>
      </c>
      <c r="P101" s="59"/>
    </row>
    <row r="102" spans="1:16" x14ac:dyDescent="0.25">
      <c r="A102" s="41" t="s">
        <v>33</v>
      </c>
      <c r="B102" s="33" t="s">
        <v>191</v>
      </c>
      <c r="C102" s="43">
        <v>4</v>
      </c>
      <c r="D102" s="57"/>
      <c r="E102" s="70"/>
      <c r="F102" s="71"/>
      <c r="G102" s="67"/>
      <c r="H102" s="70"/>
      <c r="I102" s="71"/>
      <c r="J102" s="67"/>
      <c r="K102" s="72"/>
      <c r="L102" s="71"/>
      <c r="M102" s="67">
        <f t="shared" si="3"/>
        <v>0</v>
      </c>
      <c r="N102" s="68">
        <f t="shared" si="2"/>
        <v>12</v>
      </c>
      <c r="P102" s="59"/>
    </row>
    <row r="103" spans="1:16" x14ac:dyDescent="0.25">
      <c r="A103" s="41" t="s">
        <v>33</v>
      </c>
      <c r="B103" s="33" t="s">
        <v>192</v>
      </c>
      <c r="C103" s="43">
        <v>4</v>
      </c>
      <c r="D103" s="57"/>
      <c r="E103" s="70"/>
      <c r="F103" s="71"/>
      <c r="G103" s="67"/>
      <c r="H103" s="70"/>
      <c r="I103" s="71"/>
      <c r="J103" s="67"/>
      <c r="K103" s="72"/>
      <c r="L103" s="71"/>
      <c r="M103" s="67">
        <f t="shared" si="3"/>
        <v>0</v>
      </c>
      <c r="N103" s="68">
        <f t="shared" si="2"/>
        <v>12</v>
      </c>
      <c r="P103" s="59"/>
    </row>
    <row r="104" spans="1:16" x14ac:dyDescent="0.25">
      <c r="A104" s="41" t="s">
        <v>33</v>
      </c>
      <c r="B104" s="33" t="s">
        <v>193</v>
      </c>
      <c r="C104" s="44">
        <v>0</v>
      </c>
      <c r="D104" s="57"/>
      <c r="E104" s="70"/>
      <c r="F104" s="71"/>
      <c r="G104" s="67"/>
      <c r="H104" s="70"/>
      <c r="I104" s="71"/>
      <c r="J104" s="67"/>
      <c r="K104" s="72"/>
      <c r="L104" s="71" t="s">
        <v>194</v>
      </c>
      <c r="M104" s="67">
        <f t="shared" si="3"/>
        <v>0</v>
      </c>
      <c r="N104" s="68">
        <f t="shared" si="2"/>
        <v>0</v>
      </c>
      <c r="P104" s="59"/>
    </row>
    <row r="105" spans="1:16" ht="30" x14ac:dyDescent="0.25">
      <c r="A105" s="39" t="s">
        <v>35</v>
      </c>
      <c r="B105" s="33" t="s">
        <v>195</v>
      </c>
      <c r="C105" s="36">
        <v>4</v>
      </c>
      <c r="D105" s="54"/>
      <c r="E105" s="67"/>
      <c r="F105" s="67"/>
      <c r="G105" s="67"/>
      <c r="H105" s="67"/>
      <c r="I105" s="67"/>
      <c r="J105" s="67"/>
      <c r="K105" s="72"/>
      <c r="L105" s="67"/>
      <c r="M105" s="67">
        <f t="shared" si="3"/>
        <v>0</v>
      </c>
      <c r="N105" s="68">
        <f t="shared" si="2"/>
        <v>12</v>
      </c>
      <c r="P105" s="59"/>
    </row>
    <row r="106" spans="1:16" x14ac:dyDescent="0.25">
      <c r="A106" s="37" t="s">
        <v>37</v>
      </c>
      <c r="B106" s="33" t="s">
        <v>196</v>
      </c>
      <c r="C106" s="36">
        <v>0</v>
      </c>
      <c r="D106" s="54"/>
      <c r="E106" s="67"/>
      <c r="F106" s="67"/>
      <c r="G106" s="67"/>
      <c r="H106" s="67"/>
      <c r="I106" s="67"/>
      <c r="J106" s="67"/>
      <c r="K106" s="72"/>
      <c r="L106" s="67" t="s">
        <v>197</v>
      </c>
      <c r="M106" s="67">
        <f t="shared" si="3"/>
        <v>0</v>
      </c>
      <c r="N106" s="68">
        <f t="shared" si="2"/>
        <v>0</v>
      </c>
      <c r="P106" s="59"/>
    </row>
    <row r="107" spans="1:16" x14ac:dyDescent="0.25">
      <c r="A107" s="37" t="s">
        <v>37</v>
      </c>
      <c r="B107" s="33" t="s">
        <v>198</v>
      </c>
      <c r="C107" s="36">
        <v>1</v>
      </c>
      <c r="D107" s="54"/>
      <c r="E107" s="67"/>
      <c r="F107" s="67"/>
      <c r="G107" s="67"/>
      <c r="H107" s="67"/>
      <c r="I107" s="67"/>
      <c r="J107" s="67"/>
      <c r="K107" s="72"/>
      <c r="L107" s="67"/>
      <c r="M107" s="67">
        <f t="shared" si="3"/>
        <v>0</v>
      </c>
      <c r="N107" s="68">
        <f t="shared" si="2"/>
        <v>3</v>
      </c>
      <c r="P107" s="59"/>
    </row>
    <row r="108" spans="1:16" x14ac:dyDescent="0.25">
      <c r="A108" s="37" t="s">
        <v>37</v>
      </c>
      <c r="B108" s="33" t="s">
        <v>199</v>
      </c>
      <c r="C108" s="36">
        <v>1</v>
      </c>
      <c r="D108" s="54"/>
      <c r="E108" s="67"/>
      <c r="F108" s="67"/>
      <c r="G108" s="67"/>
      <c r="H108" s="67"/>
      <c r="I108" s="67"/>
      <c r="J108" s="67"/>
      <c r="K108" s="72"/>
      <c r="L108" s="67"/>
      <c r="M108" s="67">
        <f t="shared" si="3"/>
        <v>0</v>
      </c>
      <c r="N108" s="68">
        <f t="shared" si="2"/>
        <v>3</v>
      </c>
      <c r="P108" s="59"/>
    </row>
    <row r="109" spans="1:16" x14ac:dyDescent="0.25">
      <c r="A109" s="37" t="s">
        <v>37</v>
      </c>
      <c r="B109" s="33" t="s">
        <v>200</v>
      </c>
      <c r="C109" s="36">
        <v>1</v>
      </c>
      <c r="D109" s="54"/>
      <c r="E109" s="67"/>
      <c r="F109" s="67"/>
      <c r="G109" s="67"/>
      <c r="H109" s="67"/>
      <c r="I109" s="67"/>
      <c r="J109" s="67"/>
      <c r="K109" s="72"/>
      <c r="L109" s="67"/>
      <c r="M109" s="67">
        <f t="shared" si="3"/>
        <v>0</v>
      </c>
      <c r="N109" s="68">
        <f t="shared" si="2"/>
        <v>3</v>
      </c>
      <c r="P109" s="59"/>
    </row>
    <row r="110" spans="1:16" x14ac:dyDescent="0.25">
      <c r="A110" s="37" t="s">
        <v>37</v>
      </c>
      <c r="B110" s="33" t="s">
        <v>201</v>
      </c>
      <c r="C110" s="36">
        <v>1</v>
      </c>
      <c r="D110" s="54"/>
      <c r="E110" s="67"/>
      <c r="F110" s="67"/>
      <c r="G110" s="67"/>
      <c r="H110" s="67"/>
      <c r="I110" s="67"/>
      <c r="J110" s="67"/>
      <c r="K110" s="72"/>
      <c r="L110" s="67" t="s">
        <v>202</v>
      </c>
      <c r="M110" s="67">
        <f t="shared" si="3"/>
        <v>0</v>
      </c>
      <c r="N110" s="68">
        <f t="shared" si="2"/>
        <v>3</v>
      </c>
      <c r="P110" s="59"/>
    </row>
    <row r="111" spans="1:16" x14ac:dyDescent="0.25">
      <c r="A111" s="37" t="s">
        <v>37</v>
      </c>
      <c r="B111" s="33" t="s">
        <v>203</v>
      </c>
      <c r="C111" s="36">
        <v>1</v>
      </c>
      <c r="D111" s="54"/>
      <c r="E111" s="67"/>
      <c r="F111" s="67"/>
      <c r="G111" s="67"/>
      <c r="H111" s="67"/>
      <c r="I111" s="67"/>
      <c r="J111" s="67"/>
      <c r="K111" s="72"/>
      <c r="L111" s="67"/>
      <c r="M111" s="67">
        <f t="shared" si="3"/>
        <v>0</v>
      </c>
      <c r="N111" s="68">
        <f t="shared" si="2"/>
        <v>3</v>
      </c>
      <c r="P111" s="59"/>
    </row>
    <row r="112" spans="1:16" x14ac:dyDescent="0.25">
      <c r="A112" s="37" t="s">
        <v>37</v>
      </c>
      <c r="B112" s="33" t="s">
        <v>204</v>
      </c>
      <c r="C112" s="36">
        <v>2</v>
      </c>
      <c r="D112" s="54"/>
      <c r="E112" s="67"/>
      <c r="F112" s="67"/>
      <c r="G112" s="67"/>
      <c r="H112" s="67"/>
      <c r="I112" s="67"/>
      <c r="J112" s="67"/>
      <c r="K112" s="67"/>
      <c r="L112" s="67" t="s">
        <v>205</v>
      </c>
      <c r="M112" s="67">
        <f t="shared" si="3"/>
        <v>0</v>
      </c>
      <c r="N112" s="68">
        <f t="shared" si="2"/>
        <v>6</v>
      </c>
      <c r="P112" s="59"/>
    </row>
    <row r="113" spans="1:16" x14ac:dyDescent="0.25">
      <c r="A113" s="37" t="s">
        <v>37</v>
      </c>
      <c r="B113" s="33" t="s">
        <v>206</v>
      </c>
      <c r="C113" s="36">
        <v>2</v>
      </c>
      <c r="D113" s="54"/>
      <c r="E113" s="67"/>
      <c r="F113" s="67"/>
      <c r="G113" s="67"/>
      <c r="H113" s="67"/>
      <c r="I113" s="67"/>
      <c r="J113" s="67"/>
      <c r="K113" s="67"/>
      <c r="L113" s="67"/>
      <c r="M113" s="67">
        <f t="shared" si="3"/>
        <v>0</v>
      </c>
      <c r="N113" s="68">
        <f t="shared" si="2"/>
        <v>6</v>
      </c>
      <c r="P113" s="59"/>
    </row>
    <row r="114" spans="1:16" x14ac:dyDescent="0.25">
      <c r="A114" s="37" t="s">
        <v>37</v>
      </c>
      <c r="B114" s="33" t="s">
        <v>207</v>
      </c>
      <c r="C114" s="36">
        <v>2</v>
      </c>
      <c r="D114" s="54"/>
      <c r="E114" s="67"/>
      <c r="F114" s="67"/>
      <c r="G114" s="67"/>
      <c r="H114" s="67"/>
      <c r="I114" s="67"/>
      <c r="J114" s="67"/>
      <c r="K114" s="67"/>
      <c r="L114" s="67" t="s">
        <v>208</v>
      </c>
      <c r="M114" s="67">
        <f t="shared" si="3"/>
        <v>0</v>
      </c>
      <c r="N114" s="68">
        <f t="shared" si="2"/>
        <v>6</v>
      </c>
      <c r="P114" s="59"/>
    </row>
    <row r="115" spans="1:16" x14ac:dyDescent="0.25">
      <c r="A115" s="37" t="s">
        <v>37</v>
      </c>
      <c r="B115" s="33" t="s">
        <v>209</v>
      </c>
      <c r="C115" s="36">
        <v>2</v>
      </c>
      <c r="D115" s="54"/>
      <c r="E115" s="67"/>
      <c r="F115" s="67"/>
      <c r="G115" s="67"/>
      <c r="H115" s="67"/>
      <c r="I115" s="67"/>
      <c r="J115" s="67"/>
      <c r="K115" s="67"/>
      <c r="L115" s="67"/>
      <c r="M115" s="67">
        <f t="shared" si="3"/>
        <v>0</v>
      </c>
      <c r="N115" s="68">
        <f t="shared" si="2"/>
        <v>6</v>
      </c>
      <c r="P115" s="59"/>
    </row>
    <row r="116" spans="1:16" x14ac:dyDescent="0.25">
      <c r="A116" s="37" t="s">
        <v>37</v>
      </c>
      <c r="B116" s="33" t="s">
        <v>210</v>
      </c>
      <c r="C116" s="36">
        <v>2</v>
      </c>
      <c r="D116" s="54"/>
      <c r="E116" s="67"/>
      <c r="F116" s="67"/>
      <c r="G116" s="67"/>
      <c r="H116" s="67"/>
      <c r="I116" s="67"/>
      <c r="J116" s="67"/>
      <c r="K116" s="67"/>
      <c r="L116" s="67"/>
      <c r="M116" s="67">
        <f t="shared" si="3"/>
        <v>0</v>
      </c>
      <c r="N116" s="68">
        <f t="shared" si="2"/>
        <v>6</v>
      </c>
      <c r="P116" s="59"/>
    </row>
    <row r="117" spans="1:16" x14ac:dyDescent="0.25">
      <c r="A117" s="37" t="s">
        <v>37</v>
      </c>
      <c r="B117" s="33" t="s">
        <v>211</v>
      </c>
      <c r="C117" s="36">
        <v>2</v>
      </c>
      <c r="D117" s="54"/>
      <c r="E117" s="67"/>
      <c r="F117" s="67"/>
      <c r="G117" s="67"/>
      <c r="H117" s="67"/>
      <c r="I117" s="67"/>
      <c r="J117" s="67"/>
      <c r="K117" s="67"/>
      <c r="L117" s="67"/>
      <c r="M117" s="67">
        <f t="shared" si="3"/>
        <v>0</v>
      </c>
      <c r="N117" s="68">
        <f t="shared" si="2"/>
        <v>6</v>
      </c>
      <c r="P117" s="59"/>
    </row>
    <row r="118" spans="1:16" x14ac:dyDescent="0.25">
      <c r="A118" s="37" t="s">
        <v>37</v>
      </c>
      <c r="B118" s="33" t="s">
        <v>212</v>
      </c>
      <c r="C118" s="36">
        <v>2</v>
      </c>
      <c r="D118" s="54"/>
      <c r="E118" s="67"/>
      <c r="F118" s="67"/>
      <c r="G118" s="67"/>
      <c r="H118" s="67"/>
      <c r="I118" s="67"/>
      <c r="J118" s="67"/>
      <c r="K118" s="67"/>
      <c r="L118" s="67"/>
      <c r="M118" s="67">
        <f t="shared" si="3"/>
        <v>0</v>
      </c>
      <c r="N118" s="68">
        <f t="shared" si="2"/>
        <v>6</v>
      </c>
      <c r="P118" s="59"/>
    </row>
    <row r="119" spans="1:16" x14ac:dyDescent="0.25">
      <c r="A119" s="37" t="s">
        <v>37</v>
      </c>
      <c r="B119" s="33" t="s">
        <v>213</v>
      </c>
      <c r="C119" s="36">
        <v>3</v>
      </c>
      <c r="D119" s="54"/>
      <c r="E119" s="67"/>
      <c r="F119" s="67"/>
      <c r="G119" s="67"/>
      <c r="H119" s="67"/>
      <c r="I119" s="67"/>
      <c r="J119" s="67"/>
      <c r="K119" s="67"/>
      <c r="L119" s="67"/>
      <c r="M119" s="67">
        <f t="shared" si="3"/>
        <v>0</v>
      </c>
      <c r="N119" s="68">
        <f t="shared" si="2"/>
        <v>9</v>
      </c>
      <c r="P119" s="59"/>
    </row>
    <row r="120" spans="1:16" ht="30" x14ac:dyDescent="0.25">
      <c r="A120" s="37" t="s">
        <v>37</v>
      </c>
      <c r="B120" s="33" t="s">
        <v>214</v>
      </c>
      <c r="C120" s="36">
        <v>3</v>
      </c>
      <c r="D120" s="54"/>
      <c r="E120" s="67"/>
      <c r="F120" s="67"/>
      <c r="G120" s="67"/>
      <c r="H120" s="67"/>
      <c r="I120" s="67"/>
      <c r="J120" s="67"/>
      <c r="K120" s="67"/>
      <c r="L120" s="67" t="s">
        <v>215</v>
      </c>
      <c r="M120" s="67">
        <f t="shared" si="3"/>
        <v>0</v>
      </c>
      <c r="N120" s="68">
        <f t="shared" si="2"/>
        <v>9</v>
      </c>
      <c r="P120" s="59"/>
    </row>
    <row r="121" spans="1:16" x14ac:dyDescent="0.25">
      <c r="A121" s="37" t="s">
        <v>37</v>
      </c>
      <c r="B121" s="33" t="s">
        <v>216</v>
      </c>
      <c r="C121" s="36">
        <v>3</v>
      </c>
      <c r="D121" s="54"/>
      <c r="E121" s="67"/>
      <c r="F121" s="67"/>
      <c r="G121" s="67"/>
      <c r="H121" s="67"/>
      <c r="I121" s="67"/>
      <c r="J121" s="67"/>
      <c r="K121" s="67"/>
      <c r="L121" s="67"/>
      <c r="M121" s="67">
        <f t="shared" si="3"/>
        <v>0</v>
      </c>
      <c r="N121" s="68">
        <f t="shared" si="2"/>
        <v>9</v>
      </c>
      <c r="P121" s="59"/>
    </row>
    <row r="122" spans="1:16" x14ac:dyDescent="0.25">
      <c r="A122" s="37" t="s">
        <v>37</v>
      </c>
      <c r="B122" s="33" t="s">
        <v>217</v>
      </c>
      <c r="C122" s="36">
        <v>3</v>
      </c>
      <c r="D122" s="54"/>
      <c r="E122" s="67"/>
      <c r="F122" s="67"/>
      <c r="G122" s="67"/>
      <c r="H122" s="67"/>
      <c r="I122" s="67"/>
      <c r="J122" s="67"/>
      <c r="K122" s="67"/>
      <c r="L122" s="67"/>
      <c r="M122" s="67">
        <f t="shared" si="3"/>
        <v>0</v>
      </c>
      <c r="N122" s="68">
        <f t="shared" si="2"/>
        <v>9</v>
      </c>
      <c r="P122" s="59"/>
    </row>
    <row r="123" spans="1:16" x14ac:dyDescent="0.25">
      <c r="A123" s="37" t="s">
        <v>37</v>
      </c>
      <c r="B123" s="33" t="s">
        <v>218</v>
      </c>
      <c r="C123" s="36">
        <v>3</v>
      </c>
      <c r="D123" s="54"/>
      <c r="E123" s="67"/>
      <c r="F123" s="67"/>
      <c r="G123" s="67"/>
      <c r="H123" s="67"/>
      <c r="I123" s="67"/>
      <c r="J123" s="67"/>
      <c r="K123" s="67"/>
      <c r="L123" s="67" t="s">
        <v>219</v>
      </c>
      <c r="M123" s="67">
        <f t="shared" si="3"/>
        <v>0</v>
      </c>
      <c r="N123" s="68">
        <f t="shared" si="2"/>
        <v>9</v>
      </c>
      <c r="P123" s="59"/>
    </row>
    <row r="124" spans="1:16" x14ac:dyDescent="0.25">
      <c r="A124" s="37" t="s">
        <v>37</v>
      </c>
      <c r="B124" s="33" t="s">
        <v>220</v>
      </c>
      <c r="C124" s="36">
        <v>3</v>
      </c>
      <c r="D124" s="54"/>
      <c r="E124" s="67"/>
      <c r="F124" s="67"/>
      <c r="G124" s="67"/>
      <c r="H124" s="67"/>
      <c r="I124" s="67"/>
      <c r="J124" s="67"/>
      <c r="K124" s="67"/>
      <c r="L124" s="67"/>
      <c r="M124" s="67">
        <f t="shared" si="3"/>
        <v>0</v>
      </c>
      <c r="N124" s="68">
        <f t="shared" si="2"/>
        <v>9</v>
      </c>
      <c r="P124" s="59"/>
    </row>
    <row r="125" spans="1:16" ht="30" x14ac:dyDescent="0.25">
      <c r="A125" s="37" t="s">
        <v>37</v>
      </c>
      <c r="B125" s="33" t="s">
        <v>221</v>
      </c>
      <c r="C125" s="36">
        <v>4</v>
      </c>
      <c r="D125" s="54"/>
      <c r="E125" s="67"/>
      <c r="F125" s="67"/>
      <c r="G125" s="67"/>
      <c r="H125" s="67"/>
      <c r="I125" s="67"/>
      <c r="J125" s="67"/>
      <c r="K125" s="67"/>
      <c r="L125" s="67"/>
      <c r="M125" s="67">
        <f t="shared" si="3"/>
        <v>0</v>
      </c>
      <c r="N125" s="68">
        <f t="shared" si="2"/>
        <v>12</v>
      </c>
      <c r="P125" s="59"/>
    </row>
    <row r="126" spans="1:16" s="7" customFormat="1" x14ac:dyDescent="0.25">
      <c r="A126" s="45" t="s">
        <v>37</v>
      </c>
      <c r="B126" s="38" t="s">
        <v>222</v>
      </c>
      <c r="C126" s="36">
        <v>4</v>
      </c>
      <c r="D126" s="54"/>
      <c r="E126" s="67"/>
      <c r="F126" s="67"/>
      <c r="G126" s="67"/>
      <c r="H126" s="67"/>
      <c r="I126" s="67"/>
      <c r="J126" s="67"/>
      <c r="K126" s="67"/>
      <c r="L126" s="67"/>
      <c r="M126" s="67">
        <f t="shared" si="3"/>
        <v>0</v>
      </c>
      <c r="N126" s="68">
        <f t="shared" si="2"/>
        <v>12</v>
      </c>
      <c r="P126" s="59"/>
    </row>
    <row r="127" spans="1:16" ht="30" x14ac:dyDescent="0.25">
      <c r="A127" s="37" t="s">
        <v>37</v>
      </c>
      <c r="B127" s="33" t="s">
        <v>223</v>
      </c>
      <c r="C127" s="36">
        <v>4</v>
      </c>
      <c r="D127" s="54"/>
      <c r="E127" s="67"/>
      <c r="F127" s="67"/>
      <c r="G127" s="67"/>
      <c r="H127" s="67"/>
      <c r="I127" s="67"/>
      <c r="J127" s="67"/>
      <c r="K127" s="67"/>
      <c r="L127" s="67"/>
      <c r="M127" s="67">
        <f t="shared" si="3"/>
        <v>0</v>
      </c>
      <c r="N127" s="68">
        <f t="shared" si="2"/>
        <v>12</v>
      </c>
      <c r="P127" s="59"/>
    </row>
    <row r="128" spans="1:16" ht="30" x14ac:dyDescent="0.25">
      <c r="A128" s="37" t="s">
        <v>37</v>
      </c>
      <c r="B128" s="33" t="s">
        <v>224</v>
      </c>
      <c r="C128" s="36">
        <v>4</v>
      </c>
      <c r="D128" s="54"/>
      <c r="E128" s="67"/>
      <c r="F128" s="67"/>
      <c r="G128" s="67"/>
      <c r="H128" s="67"/>
      <c r="I128" s="67"/>
      <c r="J128" s="67"/>
      <c r="K128" s="67"/>
      <c r="L128" s="67" t="s">
        <v>225</v>
      </c>
      <c r="M128" s="67">
        <f t="shared" si="3"/>
        <v>0</v>
      </c>
      <c r="N128" s="68">
        <f t="shared" si="2"/>
        <v>12</v>
      </c>
      <c r="P128" s="59"/>
    </row>
    <row r="129" spans="1:16" x14ac:dyDescent="0.25">
      <c r="A129" s="37" t="s">
        <v>37</v>
      </c>
      <c r="B129" s="33" t="s">
        <v>226</v>
      </c>
      <c r="C129" s="36">
        <v>4</v>
      </c>
      <c r="D129" s="54"/>
      <c r="E129" s="67"/>
      <c r="F129" s="67"/>
      <c r="G129" s="67"/>
      <c r="H129" s="67"/>
      <c r="I129" s="67"/>
      <c r="J129" s="67"/>
      <c r="K129" s="67"/>
      <c r="L129" s="67"/>
      <c r="M129" s="67">
        <f t="shared" si="3"/>
        <v>0</v>
      </c>
      <c r="N129" s="68">
        <f t="shared" si="2"/>
        <v>12</v>
      </c>
      <c r="P129" s="59"/>
    </row>
    <row r="130" spans="1:16" ht="30" x14ac:dyDescent="0.25">
      <c r="A130" s="37" t="s">
        <v>37</v>
      </c>
      <c r="B130" s="33" t="s">
        <v>227</v>
      </c>
      <c r="C130" s="36">
        <v>4</v>
      </c>
      <c r="D130" s="54"/>
      <c r="E130" s="67"/>
      <c r="F130" s="67"/>
      <c r="G130" s="67"/>
      <c r="H130" s="67"/>
      <c r="I130" s="67"/>
      <c r="J130" s="67"/>
      <c r="K130" s="67"/>
      <c r="L130" s="67"/>
      <c r="M130" s="67">
        <f t="shared" si="3"/>
        <v>0</v>
      </c>
      <c r="N130" s="68">
        <f t="shared" si="2"/>
        <v>12</v>
      </c>
      <c r="P130" s="59"/>
    </row>
    <row r="131" spans="1:16" x14ac:dyDescent="0.25">
      <c r="A131" s="37" t="s">
        <v>37</v>
      </c>
      <c r="B131" s="33" t="s">
        <v>228</v>
      </c>
      <c r="C131" s="36">
        <v>4</v>
      </c>
      <c r="D131" s="54"/>
      <c r="E131" s="67"/>
      <c r="F131" s="67"/>
      <c r="G131" s="67"/>
      <c r="H131" s="67"/>
      <c r="I131" s="67"/>
      <c r="J131" s="67"/>
      <c r="K131" s="67"/>
      <c r="L131" s="67" t="s">
        <v>229</v>
      </c>
      <c r="M131" s="67">
        <f t="shared" si="3"/>
        <v>0</v>
      </c>
      <c r="N131" s="68">
        <f t="shared" si="2"/>
        <v>12</v>
      </c>
      <c r="P131" s="59"/>
    </row>
    <row r="132" spans="1:16" x14ac:dyDescent="0.25">
      <c r="A132" s="37" t="s">
        <v>37</v>
      </c>
      <c r="B132" s="33" t="s">
        <v>230</v>
      </c>
      <c r="C132" s="36">
        <v>4</v>
      </c>
      <c r="D132" s="54"/>
      <c r="E132" s="67"/>
      <c r="F132" s="67"/>
      <c r="G132" s="67"/>
      <c r="H132" s="67"/>
      <c r="I132" s="67"/>
      <c r="J132" s="67"/>
      <c r="K132" s="67"/>
      <c r="L132" s="67"/>
      <c r="M132" s="67">
        <f t="shared" si="3"/>
        <v>0</v>
      </c>
      <c r="N132" s="68">
        <f t="shared" ref="N132:N195" si="4">C132*3</f>
        <v>12</v>
      </c>
      <c r="P132" s="59"/>
    </row>
    <row r="133" spans="1:16" x14ac:dyDescent="0.25">
      <c r="A133" s="37" t="s">
        <v>37</v>
      </c>
      <c r="B133" s="33" t="s">
        <v>231</v>
      </c>
      <c r="C133" s="36">
        <v>4</v>
      </c>
      <c r="D133" s="54"/>
      <c r="E133" s="67"/>
      <c r="F133" s="67"/>
      <c r="G133" s="67"/>
      <c r="H133" s="67"/>
      <c r="I133" s="67"/>
      <c r="J133" s="67"/>
      <c r="K133" s="67"/>
      <c r="L133" s="67" t="s">
        <v>232</v>
      </c>
      <c r="M133" s="67">
        <f t="shared" si="3"/>
        <v>0</v>
      </c>
      <c r="N133" s="68">
        <f t="shared" si="4"/>
        <v>12</v>
      </c>
      <c r="P133" s="59"/>
    </row>
    <row r="134" spans="1:16" x14ac:dyDescent="0.25">
      <c r="A134" s="37" t="s">
        <v>37</v>
      </c>
      <c r="B134" s="33" t="s">
        <v>233</v>
      </c>
      <c r="C134" s="36">
        <v>4</v>
      </c>
      <c r="D134" s="54"/>
      <c r="E134" s="67"/>
      <c r="F134" s="67"/>
      <c r="G134" s="67"/>
      <c r="H134" s="70"/>
      <c r="I134" s="67"/>
      <c r="J134" s="67"/>
      <c r="K134" s="67"/>
      <c r="L134" s="67"/>
      <c r="M134" s="67">
        <f t="shared" si="3"/>
        <v>0</v>
      </c>
      <c r="N134" s="68">
        <f t="shared" si="4"/>
        <v>12</v>
      </c>
      <c r="P134" s="59"/>
    </row>
    <row r="135" spans="1:16" ht="45" x14ac:dyDescent="0.25">
      <c r="A135" s="37" t="s">
        <v>39</v>
      </c>
      <c r="B135" s="33" t="s">
        <v>234</v>
      </c>
      <c r="C135" s="36">
        <v>1</v>
      </c>
      <c r="D135" s="54"/>
      <c r="E135" s="67"/>
      <c r="F135" s="67"/>
      <c r="G135" s="67"/>
      <c r="H135" s="67"/>
      <c r="I135" s="67"/>
      <c r="J135" s="67"/>
      <c r="K135" s="67"/>
      <c r="L135" s="67"/>
      <c r="M135" s="67">
        <f t="shared" si="3"/>
        <v>0</v>
      </c>
      <c r="N135" s="68">
        <f t="shared" si="4"/>
        <v>3</v>
      </c>
      <c r="P135" s="59"/>
    </row>
    <row r="136" spans="1:16" x14ac:dyDescent="0.25">
      <c r="A136" s="37" t="s">
        <v>39</v>
      </c>
      <c r="B136" s="33" t="s">
        <v>235</v>
      </c>
      <c r="C136" s="36">
        <v>2</v>
      </c>
      <c r="D136" s="54"/>
      <c r="E136" s="67"/>
      <c r="F136" s="67"/>
      <c r="G136" s="67"/>
      <c r="H136" s="67"/>
      <c r="I136" s="67"/>
      <c r="J136" s="67"/>
      <c r="K136" s="67"/>
      <c r="L136" s="67"/>
      <c r="M136" s="67">
        <f t="shared" ref="M136:M199" si="5">$C136*K136</f>
        <v>0</v>
      </c>
      <c r="N136" s="68">
        <f t="shared" si="4"/>
        <v>6</v>
      </c>
      <c r="P136" s="59"/>
    </row>
    <row r="137" spans="1:16" x14ac:dyDescent="0.25">
      <c r="A137" s="37" t="s">
        <v>39</v>
      </c>
      <c r="B137" s="33" t="s">
        <v>236</v>
      </c>
      <c r="C137" s="36">
        <v>3</v>
      </c>
      <c r="D137" s="54"/>
      <c r="E137" s="67"/>
      <c r="F137" s="67"/>
      <c r="G137" s="67"/>
      <c r="H137" s="67"/>
      <c r="I137" s="67"/>
      <c r="J137" s="67"/>
      <c r="K137" s="67"/>
      <c r="L137" s="67" t="s">
        <v>237</v>
      </c>
      <c r="M137" s="67">
        <f t="shared" si="5"/>
        <v>0</v>
      </c>
      <c r="N137" s="68">
        <f t="shared" si="4"/>
        <v>9</v>
      </c>
      <c r="P137" s="59"/>
    </row>
    <row r="138" spans="1:16" x14ac:dyDescent="0.25">
      <c r="A138" s="37" t="s">
        <v>41</v>
      </c>
      <c r="B138" s="33" t="s">
        <v>238</v>
      </c>
      <c r="C138" s="36">
        <v>1</v>
      </c>
      <c r="D138" s="54" t="s">
        <v>239</v>
      </c>
      <c r="E138" s="67"/>
      <c r="F138" s="67"/>
      <c r="G138" s="67"/>
      <c r="H138" s="67"/>
      <c r="I138" s="67"/>
      <c r="J138" s="67"/>
      <c r="K138" s="67"/>
      <c r="L138" s="67"/>
      <c r="M138" s="67">
        <f t="shared" si="5"/>
        <v>0</v>
      </c>
      <c r="N138" s="68">
        <f t="shared" si="4"/>
        <v>3</v>
      </c>
      <c r="P138" s="59"/>
    </row>
    <row r="139" spans="1:16" x14ac:dyDescent="0.25">
      <c r="A139" s="37" t="s">
        <v>41</v>
      </c>
      <c r="B139" s="33" t="s">
        <v>240</v>
      </c>
      <c r="C139" s="36">
        <v>2</v>
      </c>
      <c r="D139" s="54"/>
      <c r="E139" s="67"/>
      <c r="F139" s="67"/>
      <c r="G139" s="67"/>
      <c r="H139" s="67"/>
      <c r="I139" s="67"/>
      <c r="J139" s="67"/>
      <c r="K139" s="67"/>
      <c r="L139" s="67" t="s">
        <v>241</v>
      </c>
      <c r="M139" s="67">
        <f t="shared" si="5"/>
        <v>0</v>
      </c>
      <c r="N139" s="68">
        <f t="shared" si="4"/>
        <v>6</v>
      </c>
      <c r="P139" s="59"/>
    </row>
    <row r="140" spans="1:16" x14ac:dyDescent="0.25">
      <c r="A140" s="37" t="s">
        <v>41</v>
      </c>
      <c r="B140" s="33" t="s">
        <v>242</v>
      </c>
      <c r="C140" s="36">
        <v>2</v>
      </c>
      <c r="D140" s="54"/>
      <c r="E140" s="67"/>
      <c r="F140" s="67"/>
      <c r="G140" s="67"/>
      <c r="H140" s="67"/>
      <c r="I140" s="67"/>
      <c r="J140" s="67"/>
      <c r="K140" s="67"/>
      <c r="L140" s="67" t="s">
        <v>241</v>
      </c>
      <c r="M140" s="67">
        <f t="shared" si="5"/>
        <v>0</v>
      </c>
      <c r="N140" s="68">
        <f t="shared" si="4"/>
        <v>6</v>
      </c>
      <c r="P140" s="59"/>
    </row>
    <row r="141" spans="1:16" s="7" customFormat="1" x14ac:dyDescent="0.25">
      <c r="A141" s="37" t="s">
        <v>41</v>
      </c>
      <c r="B141" s="33" t="s">
        <v>243</v>
      </c>
      <c r="C141" s="36">
        <v>3</v>
      </c>
      <c r="D141" s="54"/>
      <c r="E141" s="67"/>
      <c r="F141" s="67"/>
      <c r="G141" s="67"/>
      <c r="H141" s="67"/>
      <c r="I141" s="67"/>
      <c r="J141" s="67"/>
      <c r="K141" s="67"/>
      <c r="L141" s="67"/>
      <c r="M141" s="67">
        <f t="shared" si="5"/>
        <v>0</v>
      </c>
      <c r="N141" s="68">
        <f t="shared" si="4"/>
        <v>9</v>
      </c>
      <c r="P141" s="59"/>
    </row>
    <row r="142" spans="1:16" ht="30" x14ac:dyDescent="0.25">
      <c r="A142" s="37" t="s">
        <v>41</v>
      </c>
      <c r="B142" s="33" t="s">
        <v>244</v>
      </c>
      <c r="C142" s="36">
        <v>4</v>
      </c>
      <c r="D142" s="54"/>
      <c r="E142" s="67"/>
      <c r="F142" s="67"/>
      <c r="G142" s="67"/>
      <c r="H142" s="67"/>
      <c r="I142" s="67"/>
      <c r="J142" s="67"/>
      <c r="K142" s="67"/>
      <c r="L142" s="67"/>
      <c r="M142" s="67">
        <f t="shared" si="5"/>
        <v>0</v>
      </c>
      <c r="N142" s="68">
        <f t="shared" si="4"/>
        <v>12</v>
      </c>
      <c r="P142" s="59"/>
    </row>
    <row r="143" spans="1:16" x14ac:dyDescent="0.25">
      <c r="A143" s="37" t="s">
        <v>43</v>
      </c>
      <c r="B143" s="33" t="s">
        <v>245</v>
      </c>
      <c r="C143" s="36">
        <v>0</v>
      </c>
      <c r="D143" s="54"/>
      <c r="E143" s="67"/>
      <c r="F143" s="67"/>
      <c r="G143" s="67"/>
      <c r="H143" s="67"/>
      <c r="I143" s="67"/>
      <c r="J143" s="67"/>
      <c r="K143" s="67"/>
      <c r="L143" s="67"/>
      <c r="M143" s="67">
        <f t="shared" si="5"/>
        <v>0</v>
      </c>
      <c r="N143" s="68">
        <f t="shared" si="4"/>
        <v>0</v>
      </c>
      <c r="P143" s="59"/>
    </row>
    <row r="144" spans="1:16" x14ac:dyDescent="0.25">
      <c r="A144" s="37" t="s">
        <v>43</v>
      </c>
      <c r="B144" s="33" t="s">
        <v>246</v>
      </c>
      <c r="C144" s="36">
        <v>1</v>
      </c>
      <c r="D144" s="54"/>
      <c r="E144" s="67"/>
      <c r="F144" s="67"/>
      <c r="G144" s="67"/>
      <c r="H144" s="67"/>
      <c r="I144" s="67"/>
      <c r="J144" s="67"/>
      <c r="K144" s="67"/>
      <c r="L144" s="67"/>
      <c r="M144" s="67">
        <f t="shared" si="5"/>
        <v>0</v>
      </c>
      <c r="N144" s="68">
        <f t="shared" si="4"/>
        <v>3</v>
      </c>
      <c r="P144" s="59"/>
    </row>
    <row r="145" spans="1:16" x14ac:dyDescent="0.25">
      <c r="A145" s="37" t="s">
        <v>43</v>
      </c>
      <c r="B145" s="33" t="s">
        <v>247</v>
      </c>
      <c r="C145" s="36">
        <v>1</v>
      </c>
      <c r="D145" s="54"/>
      <c r="E145" s="67"/>
      <c r="F145" s="67"/>
      <c r="G145" s="67"/>
      <c r="H145" s="67"/>
      <c r="I145" s="67"/>
      <c r="J145" s="67"/>
      <c r="K145" s="67"/>
      <c r="L145" s="67"/>
      <c r="M145" s="67">
        <f t="shared" si="5"/>
        <v>0</v>
      </c>
      <c r="N145" s="68">
        <f t="shared" si="4"/>
        <v>3</v>
      </c>
      <c r="P145" s="59"/>
    </row>
    <row r="146" spans="1:16" ht="60" x14ac:dyDescent="0.25">
      <c r="A146" s="37" t="s">
        <v>43</v>
      </c>
      <c r="B146" s="33" t="s">
        <v>248</v>
      </c>
      <c r="C146" s="36">
        <v>2</v>
      </c>
      <c r="D146" s="54"/>
      <c r="E146" s="67"/>
      <c r="F146" s="67"/>
      <c r="G146" s="67"/>
      <c r="H146" s="67"/>
      <c r="I146" s="67"/>
      <c r="J146" s="67"/>
      <c r="K146" s="67"/>
      <c r="L146" s="67" t="s">
        <v>249</v>
      </c>
      <c r="M146" s="67">
        <f t="shared" si="5"/>
        <v>0</v>
      </c>
      <c r="N146" s="68">
        <f t="shared" si="4"/>
        <v>6</v>
      </c>
      <c r="P146" s="59"/>
    </row>
    <row r="147" spans="1:16" ht="30" x14ac:dyDescent="0.25">
      <c r="A147" s="37" t="s">
        <v>43</v>
      </c>
      <c r="B147" s="40" t="s">
        <v>250</v>
      </c>
      <c r="C147" s="36">
        <v>3</v>
      </c>
      <c r="D147" s="54"/>
      <c r="E147" s="67"/>
      <c r="F147" s="67"/>
      <c r="G147" s="67"/>
      <c r="H147" s="67"/>
      <c r="I147" s="67"/>
      <c r="J147" s="67"/>
      <c r="K147" s="67"/>
      <c r="L147" s="67" t="s">
        <v>251</v>
      </c>
      <c r="M147" s="67">
        <f t="shared" si="5"/>
        <v>0</v>
      </c>
      <c r="N147" s="68">
        <f t="shared" si="4"/>
        <v>9</v>
      </c>
      <c r="P147" s="59"/>
    </row>
    <row r="148" spans="1:16" x14ac:dyDescent="0.25">
      <c r="A148" s="37" t="s">
        <v>43</v>
      </c>
      <c r="B148" s="38" t="s">
        <v>252</v>
      </c>
      <c r="C148" s="36">
        <v>4</v>
      </c>
      <c r="D148" s="54"/>
      <c r="E148" s="67"/>
      <c r="F148" s="67"/>
      <c r="G148" s="67"/>
      <c r="H148" s="67"/>
      <c r="I148" s="67"/>
      <c r="J148" s="67"/>
      <c r="K148" s="67"/>
      <c r="L148" s="67"/>
      <c r="M148" s="67">
        <f t="shared" si="5"/>
        <v>0</v>
      </c>
      <c r="N148" s="68">
        <f t="shared" si="4"/>
        <v>12</v>
      </c>
      <c r="P148" s="59"/>
    </row>
    <row r="149" spans="1:16" x14ac:dyDescent="0.25">
      <c r="A149" s="37" t="s">
        <v>43</v>
      </c>
      <c r="B149" s="38" t="s">
        <v>253</v>
      </c>
      <c r="C149" s="36">
        <v>4</v>
      </c>
      <c r="D149" s="54"/>
      <c r="E149" s="67"/>
      <c r="F149" s="67"/>
      <c r="G149" s="67"/>
      <c r="H149" s="67"/>
      <c r="I149" s="67"/>
      <c r="J149" s="67"/>
      <c r="K149" s="67"/>
      <c r="L149" s="67" t="s">
        <v>254</v>
      </c>
      <c r="M149" s="67">
        <f t="shared" si="5"/>
        <v>0</v>
      </c>
      <c r="N149" s="68">
        <f t="shared" si="4"/>
        <v>12</v>
      </c>
      <c r="P149" s="59"/>
    </row>
    <row r="150" spans="1:16" x14ac:dyDescent="0.25">
      <c r="A150" s="37" t="s">
        <v>43</v>
      </c>
      <c r="B150" s="38" t="s">
        <v>255</v>
      </c>
      <c r="C150" s="36">
        <v>4</v>
      </c>
      <c r="D150" s="54"/>
      <c r="E150" s="67"/>
      <c r="F150" s="67"/>
      <c r="G150" s="67"/>
      <c r="H150" s="67"/>
      <c r="I150" s="67"/>
      <c r="J150" s="67"/>
      <c r="K150" s="67"/>
      <c r="L150" s="67"/>
      <c r="M150" s="67">
        <f t="shared" si="5"/>
        <v>0</v>
      </c>
      <c r="N150" s="68">
        <f t="shared" si="4"/>
        <v>12</v>
      </c>
      <c r="P150" s="59"/>
    </row>
    <row r="151" spans="1:16" x14ac:dyDescent="0.25">
      <c r="A151" s="37" t="s">
        <v>43</v>
      </c>
      <c r="B151" s="33" t="s">
        <v>256</v>
      </c>
      <c r="C151" s="36">
        <v>4</v>
      </c>
      <c r="D151" s="54"/>
      <c r="E151" s="67"/>
      <c r="F151" s="67"/>
      <c r="G151" s="67"/>
      <c r="H151" s="67"/>
      <c r="I151" s="67"/>
      <c r="J151" s="67"/>
      <c r="K151" s="67"/>
      <c r="L151" s="67"/>
      <c r="M151" s="67">
        <f t="shared" si="5"/>
        <v>0</v>
      </c>
      <c r="N151" s="68">
        <f t="shared" si="4"/>
        <v>12</v>
      </c>
      <c r="P151" s="59"/>
    </row>
    <row r="152" spans="1:16" x14ac:dyDescent="0.25">
      <c r="A152" s="37" t="s">
        <v>43</v>
      </c>
      <c r="B152" s="33" t="s">
        <v>257</v>
      </c>
      <c r="C152" s="36">
        <v>4</v>
      </c>
      <c r="D152" s="54"/>
      <c r="E152" s="67"/>
      <c r="F152" s="67"/>
      <c r="G152" s="67"/>
      <c r="H152" s="67"/>
      <c r="I152" s="67"/>
      <c r="J152" s="67"/>
      <c r="K152" s="67"/>
      <c r="L152" s="67"/>
      <c r="M152" s="67">
        <f t="shared" si="5"/>
        <v>0</v>
      </c>
      <c r="N152" s="68">
        <f t="shared" si="4"/>
        <v>12</v>
      </c>
      <c r="P152" s="59"/>
    </row>
    <row r="153" spans="1:16" x14ac:dyDescent="0.25">
      <c r="A153" s="37" t="s">
        <v>43</v>
      </c>
      <c r="B153" s="33" t="s">
        <v>258</v>
      </c>
      <c r="C153" s="36">
        <v>4</v>
      </c>
      <c r="D153" s="54"/>
      <c r="E153" s="67"/>
      <c r="F153" s="67"/>
      <c r="G153" s="67"/>
      <c r="H153" s="67"/>
      <c r="I153" s="67"/>
      <c r="J153" s="67"/>
      <c r="K153" s="67"/>
      <c r="L153" s="67"/>
      <c r="M153" s="67">
        <f t="shared" si="5"/>
        <v>0</v>
      </c>
      <c r="N153" s="68">
        <f t="shared" si="4"/>
        <v>12</v>
      </c>
      <c r="P153" s="59"/>
    </row>
    <row r="154" spans="1:16" ht="30" x14ac:dyDescent="0.25">
      <c r="A154" s="37" t="s">
        <v>45</v>
      </c>
      <c r="B154" s="33" t="s">
        <v>259</v>
      </c>
      <c r="C154" s="36">
        <v>0</v>
      </c>
      <c r="D154" s="54"/>
      <c r="E154" s="67"/>
      <c r="F154" s="67"/>
      <c r="G154" s="67"/>
      <c r="H154" s="67"/>
      <c r="I154" s="67"/>
      <c r="J154" s="67"/>
      <c r="K154" s="67"/>
      <c r="L154" s="67" t="s">
        <v>260</v>
      </c>
      <c r="M154" s="67">
        <f t="shared" si="5"/>
        <v>0</v>
      </c>
      <c r="N154" s="68">
        <f t="shared" si="4"/>
        <v>0</v>
      </c>
      <c r="P154" s="59"/>
    </row>
    <row r="155" spans="1:16" ht="30" x14ac:dyDescent="0.25">
      <c r="A155" s="37" t="s">
        <v>45</v>
      </c>
      <c r="B155" s="33" t="s">
        <v>261</v>
      </c>
      <c r="C155" s="36">
        <v>1</v>
      </c>
      <c r="D155" s="54"/>
      <c r="E155" s="67"/>
      <c r="F155" s="67"/>
      <c r="G155" s="67"/>
      <c r="H155" s="67"/>
      <c r="I155" s="67"/>
      <c r="J155" s="67"/>
      <c r="K155" s="67"/>
      <c r="L155" s="67"/>
      <c r="M155" s="67">
        <f t="shared" si="5"/>
        <v>0</v>
      </c>
      <c r="N155" s="68">
        <f t="shared" si="4"/>
        <v>3</v>
      </c>
      <c r="P155" s="59"/>
    </row>
    <row r="156" spans="1:16" ht="30" x14ac:dyDescent="0.25">
      <c r="A156" s="37" t="s">
        <v>45</v>
      </c>
      <c r="B156" s="33" t="s">
        <v>262</v>
      </c>
      <c r="C156" s="36">
        <v>1</v>
      </c>
      <c r="D156" s="54"/>
      <c r="E156" s="67"/>
      <c r="F156" s="67"/>
      <c r="G156" s="67"/>
      <c r="H156" s="67"/>
      <c r="I156" s="67"/>
      <c r="J156" s="67"/>
      <c r="K156" s="67"/>
      <c r="L156" s="67"/>
      <c r="M156" s="67">
        <f t="shared" si="5"/>
        <v>0</v>
      </c>
      <c r="N156" s="68">
        <f t="shared" si="4"/>
        <v>3</v>
      </c>
      <c r="P156" s="59"/>
    </row>
    <row r="157" spans="1:16" ht="30" x14ac:dyDescent="0.25">
      <c r="A157" s="37" t="s">
        <v>45</v>
      </c>
      <c r="B157" s="38" t="s">
        <v>263</v>
      </c>
      <c r="C157" s="36">
        <v>1</v>
      </c>
      <c r="D157" s="54"/>
      <c r="E157" s="67"/>
      <c r="F157" s="67"/>
      <c r="G157" s="67"/>
      <c r="H157" s="67"/>
      <c r="I157" s="67"/>
      <c r="J157" s="67"/>
      <c r="K157" s="67"/>
      <c r="L157" s="67"/>
      <c r="M157" s="67">
        <f t="shared" si="5"/>
        <v>0</v>
      </c>
      <c r="N157" s="68">
        <f t="shared" si="4"/>
        <v>3</v>
      </c>
      <c r="P157" s="59"/>
    </row>
    <row r="158" spans="1:16" ht="30" x14ac:dyDescent="0.25">
      <c r="A158" s="37" t="s">
        <v>45</v>
      </c>
      <c r="B158" s="33" t="s">
        <v>264</v>
      </c>
      <c r="C158" s="36">
        <v>1</v>
      </c>
      <c r="D158" s="54"/>
      <c r="E158" s="67"/>
      <c r="F158" s="67"/>
      <c r="G158" s="67"/>
      <c r="H158" s="67"/>
      <c r="I158" s="67"/>
      <c r="J158" s="67"/>
      <c r="K158" s="67"/>
      <c r="L158" s="67"/>
      <c r="M158" s="67">
        <f t="shared" si="5"/>
        <v>0</v>
      </c>
      <c r="N158" s="68">
        <f t="shared" si="4"/>
        <v>3</v>
      </c>
      <c r="P158" s="59"/>
    </row>
    <row r="159" spans="1:16" ht="30" x14ac:dyDescent="0.25">
      <c r="A159" s="37" t="s">
        <v>45</v>
      </c>
      <c r="B159" s="33" t="s">
        <v>265</v>
      </c>
      <c r="C159" s="36">
        <v>2</v>
      </c>
      <c r="D159" s="54"/>
      <c r="E159" s="67"/>
      <c r="F159" s="67"/>
      <c r="G159" s="67"/>
      <c r="H159" s="67"/>
      <c r="I159" s="67"/>
      <c r="J159" s="67"/>
      <c r="K159" s="67"/>
      <c r="L159" s="67"/>
      <c r="M159" s="67">
        <f t="shared" si="5"/>
        <v>0</v>
      </c>
      <c r="N159" s="68">
        <f t="shared" si="4"/>
        <v>6</v>
      </c>
      <c r="P159" s="59"/>
    </row>
    <row r="160" spans="1:16" ht="30" x14ac:dyDescent="0.25">
      <c r="A160" s="37" t="s">
        <v>45</v>
      </c>
      <c r="B160" s="33" t="s">
        <v>266</v>
      </c>
      <c r="C160" s="36">
        <v>2</v>
      </c>
      <c r="D160" s="54"/>
      <c r="E160" s="67"/>
      <c r="F160" s="67"/>
      <c r="G160" s="67"/>
      <c r="H160" s="67"/>
      <c r="I160" s="67"/>
      <c r="J160" s="67"/>
      <c r="K160" s="67"/>
      <c r="L160" s="67"/>
      <c r="M160" s="67">
        <f t="shared" si="5"/>
        <v>0</v>
      </c>
      <c r="N160" s="68">
        <f t="shared" si="4"/>
        <v>6</v>
      </c>
      <c r="P160" s="59"/>
    </row>
    <row r="161" spans="1:16" ht="30" x14ac:dyDescent="0.25">
      <c r="A161" s="37" t="s">
        <v>45</v>
      </c>
      <c r="B161" s="33" t="s">
        <v>267</v>
      </c>
      <c r="C161" s="36">
        <v>3</v>
      </c>
      <c r="D161" s="54"/>
      <c r="E161" s="67"/>
      <c r="F161" s="67"/>
      <c r="G161" s="67"/>
      <c r="H161" s="67"/>
      <c r="I161" s="67"/>
      <c r="J161" s="67"/>
      <c r="K161" s="67"/>
      <c r="L161" s="67" t="s">
        <v>268</v>
      </c>
      <c r="M161" s="67">
        <f t="shared" si="5"/>
        <v>0</v>
      </c>
      <c r="N161" s="68">
        <f t="shared" si="4"/>
        <v>9</v>
      </c>
      <c r="P161" s="59"/>
    </row>
    <row r="162" spans="1:16" ht="30" x14ac:dyDescent="0.25">
      <c r="A162" s="37" t="s">
        <v>45</v>
      </c>
      <c r="B162" s="33" t="s">
        <v>269</v>
      </c>
      <c r="C162" s="36">
        <v>3</v>
      </c>
      <c r="D162" s="54"/>
      <c r="E162" s="67"/>
      <c r="F162" s="67"/>
      <c r="G162" s="67"/>
      <c r="H162" s="67"/>
      <c r="I162" s="67"/>
      <c r="J162" s="67"/>
      <c r="K162" s="67"/>
      <c r="L162" s="67" t="s">
        <v>268</v>
      </c>
      <c r="M162" s="67">
        <f t="shared" si="5"/>
        <v>0</v>
      </c>
      <c r="N162" s="68">
        <f t="shared" si="4"/>
        <v>9</v>
      </c>
      <c r="P162" s="59"/>
    </row>
    <row r="163" spans="1:16" ht="30" x14ac:dyDescent="0.25">
      <c r="A163" s="37" t="s">
        <v>45</v>
      </c>
      <c r="B163" s="40" t="s">
        <v>270</v>
      </c>
      <c r="C163" s="36">
        <v>3</v>
      </c>
      <c r="D163" s="54"/>
      <c r="E163" s="67"/>
      <c r="F163" s="67"/>
      <c r="G163" s="67"/>
      <c r="H163" s="67"/>
      <c r="I163" s="67"/>
      <c r="J163" s="67"/>
      <c r="K163" s="67"/>
      <c r="L163" s="67"/>
      <c r="M163" s="67">
        <f t="shared" si="5"/>
        <v>0</v>
      </c>
      <c r="N163" s="68">
        <f t="shared" si="4"/>
        <v>9</v>
      </c>
      <c r="P163" s="59"/>
    </row>
    <row r="164" spans="1:16" s="7" customFormat="1" ht="30" x14ac:dyDescent="0.25">
      <c r="A164" s="37" t="s">
        <v>45</v>
      </c>
      <c r="B164" s="33" t="s">
        <v>271</v>
      </c>
      <c r="C164" s="36">
        <v>4</v>
      </c>
      <c r="D164" s="55"/>
      <c r="E164" s="67"/>
      <c r="F164" s="67"/>
      <c r="G164" s="67"/>
      <c r="H164" s="67"/>
      <c r="I164" s="67"/>
      <c r="J164" s="67"/>
      <c r="K164" s="67"/>
      <c r="L164" s="66"/>
      <c r="M164" s="67">
        <f t="shared" si="5"/>
        <v>0</v>
      </c>
      <c r="N164" s="68">
        <f t="shared" si="4"/>
        <v>12</v>
      </c>
      <c r="P164" s="59"/>
    </row>
    <row r="165" spans="1:16" s="7" customFormat="1" x14ac:dyDescent="0.25">
      <c r="A165" s="42" t="s">
        <v>47</v>
      </c>
      <c r="B165" s="33" t="s">
        <v>272</v>
      </c>
      <c r="C165" s="36">
        <v>1</v>
      </c>
      <c r="D165" s="54"/>
      <c r="E165" s="67"/>
      <c r="F165" s="67"/>
      <c r="G165" s="67"/>
      <c r="H165" s="67"/>
      <c r="I165" s="67"/>
      <c r="J165" s="67"/>
      <c r="K165" s="67"/>
      <c r="L165" s="67" t="s">
        <v>273</v>
      </c>
      <c r="M165" s="67">
        <f t="shared" si="5"/>
        <v>0</v>
      </c>
      <c r="N165" s="68">
        <f t="shared" si="4"/>
        <v>3</v>
      </c>
      <c r="P165" s="59"/>
    </row>
    <row r="166" spans="1:16" x14ac:dyDescent="0.25">
      <c r="A166" s="42" t="s">
        <v>47</v>
      </c>
      <c r="B166" s="33" t="s">
        <v>274</v>
      </c>
      <c r="C166" s="36">
        <v>1</v>
      </c>
      <c r="D166" s="54"/>
      <c r="E166" s="67"/>
      <c r="F166" s="67"/>
      <c r="G166" s="67"/>
      <c r="H166" s="67"/>
      <c r="I166" s="67"/>
      <c r="J166" s="67"/>
      <c r="K166" s="67"/>
      <c r="L166" s="67" t="s">
        <v>275</v>
      </c>
      <c r="M166" s="67">
        <f t="shared" si="5"/>
        <v>0</v>
      </c>
      <c r="N166" s="68">
        <f t="shared" si="4"/>
        <v>3</v>
      </c>
      <c r="P166" s="59"/>
    </row>
    <row r="167" spans="1:16" ht="30" x14ac:dyDescent="0.25">
      <c r="A167" s="42" t="s">
        <v>47</v>
      </c>
      <c r="B167" s="33" t="s">
        <v>276</v>
      </c>
      <c r="C167" s="36">
        <v>1</v>
      </c>
      <c r="D167" s="54"/>
      <c r="E167" s="67"/>
      <c r="F167" s="67"/>
      <c r="G167" s="67"/>
      <c r="H167" s="67"/>
      <c r="I167" s="67"/>
      <c r="J167" s="67"/>
      <c r="K167" s="67"/>
      <c r="L167" s="67" t="s">
        <v>277</v>
      </c>
      <c r="M167" s="67">
        <f t="shared" si="5"/>
        <v>0</v>
      </c>
      <c r="N167" s="68">
        <f t="shared" si="4"/>
        <v>3</v>
      </c>
      <c r="P167" s="59"/>
    </row>
    <row r="168" spans="1:16" ht="30" x14ac:dyDescent="0.25">
      <c r="A168" s="42" t="s">
        <v>47</v>
      </c>
      <c r="B168" s="33" t="s">
        <v>278</v>
      </c>
      <c r="C168" s="36">
        <v>2</v>
      </c>
      <c r="D168" s="54"/>
      <c r="E168" s="67"/>
      <c r="F168" s="67"/>
      <c r="G168" s="67"/>
      <c r="H168" s="70"/>
      <c r="I168" s="67"/>
      <c r="J168" s="67"/>
      <c r="K168" s="67"/>
      <c r="L168" s="67"/>
      <c r="M168" s="67">
        <f t="shared" si="5"/>
        <v>0</v>
      </c>
      <c r="N168" s="68">
        <f t="shared" si="4"/>
        <v>6</v>
      </c>
      <c r="P168" s="59"/>
    </row>
    <row r="169" spans="1:16" x14ac:dyDescent="0.25">
      <c r="A169" s="42" t="s">
        <v>47</v>
      </c>
      <c r="B169" s="33" t="s">
        <v>279</v>
      </c>
      <c r="C169" s="36">
        <v>3</v>
      </c>
      <c r="D169" s="54"/>
      <c r="E169" s="67"/>
      <c r="F169" s="67"/>
      <c r="G169" s="67"/>
      <c r="H169" s="67"/>
      <c r="I169" s="67"/>
      <c r="J169" s="67"/>
      <c r="K169" s="67"/>
      <c r="L169" s="67" t="s">
        <v>280</v>
      </c>
      <c r="M169" s="67">
        <f t="shared" si="5"/>
        <v>0</v>
      </c>
      <c r="N169" s="68">
        <f t="shared" si="4"/>
        <v>9</v>
      </c>
      <c r="P169" s="59"/>
    </row>
    <row r="170" spans="1:16" x14ac:dyDescent="0.25">
      <c r="A170" s="42" t="s">
        <v>47</v>
      </c>
      <c r="B170" s="33" t="s">
        <v>281</v>
      </c>
      <c r="C170" s="36">
        <v>3</v>
      </c>
      <c r="D170" s="54"/>
      <c r="E170" s="67"/>
      <c r="F170" s="67"/>
      <c r="G170" s="67"/>
      <c r="H170" s="67"/>
      <c r="I170" s="67"/>
      <c r="J170" s="67"/>
      <c r="K170" s="67"/>
      <c r="L170" s="67"/>
      <c r="M170" s="67">
        <f t="shared" si="5"/>
        <v>0</v>
      </c>
      <c r="N170" s="68">
        <f t="shared" si="4"/>
        <v>9</v>
      </c>
      <c r="P170" s="59"/>
    </row>
    <row r="171" spans="1:16" ht="30" x14ac:dyDescent="0.25">
      <c r="A171" s="42" t="s">
        <v>47</v>
      </c>
      <c r="B171" s="33" t="s">
        <v>282</v>
      </c>
      <c r="C171" s="36">
        <v>3</v>
      </c>
      <c r="D171" s="54"/>
      <c r="E171" s="67"/>
      <c r="F171" s="67"/>
      <c r="G171" s="67"/>
      <c r="H171" s="67"/>
      <c r="I171" s="67"/>
      <c r="J171" s="67"/>
      <c r="K171" s="67"/>
      <c r="L171" s="67" t="s">
        <v>275</v>
      </c>
      <c r="M171" s="67">
        <f t="shared" si="5"/>
        <v>0</v>
      </c>
      <c r="N171" s="68">
        <f t="shared" si="4"/>
        <v>9</v>
      </c>
      <c r="P171" s="59"/>
    </row>
    <row r="172" spans="1:16" x14ac:dyDescent="0.25">
      <c r="A172" s="42" t="s">
        <v>47</v>
      </c>
      <c r="B172" s="33" t="s">
        <v>283</v>
      </c>
      <c r="C172" s="36">
        <v>4</v>
      </c>
      <c r="D172" s="54"/>
      <c r="E172" s="67"/>
      <c r="F172" s="67"/>
      <c r="G172" s="67"/>
      <c r="H172" s="67"/>
      <c r="I172" s="67"/>
      <c r="J172" s="67"/>
      <c r="K172" s="67"/>
      <c r="L172" s="67"/>
      <c r="M172" s="67">
        <f t="shared" si="5"/>
        <v>0</v>
      </c>
      <c r="N172" s="68">
        <f t="shared" si="4"/>
        <v>12</v>
      </c>
      <c r="P172" s="59"/>
    </row>
    <row r="173" spans="1:16" x14ac:dyDescent="0.25">
      <c r="A173" s="42" t="s">
        <v>47</v>
      </c>
      <c r="B173" s="33" t="s">
        <v>284</v>
      </c>
      <c r="C173" s="36">
        <v>4</v>
      </c>
      <c r="D173" s="54"/>
      <c r="E173" s="67"/>
      <c r="F173" s="67"/>
      <c r="G173" s="67"/>
      <c r="H173" s="67"/>
      <c r="I173" s="67"/>
      <c r="J173" s="67"/>
      <c r="K173" s="67"/>
      <c r="L173" s="67" t="s">
        <v>275</v>
      </c>
      <c r="M173" s="67">
        <f t="shared" si="5"/>
        <v>0</v>
      </c>
      <c r="N173" s="68">
        <f t="shared" si="4"/>
        <v>12</v>
      </c>
      <c r="P173" s="59"/>
    </row>
    <row r="174" spans="1:16" x14ac:dyDescent="0.25">
      <c r="A174" s="42" t="s">
        <v>47</v>
      </c>
      <c r="B174" s="33" t="s">
        <v>285</v>
      </c>
      <c r="C174" s="36">
        <v>4</v>
      </c>
      <c r="D174" s="54"/>
      <c r="E174" s="67"/>
      <c r="F174" s="67"/>
      <c r="G174" s="67"/>
      <c r="H174" s="67"/>
      <c r="I174" s="67"/>
      <c r="J174" s="67"/>
      <c r="K174" s="67"/>
      <c r="L174" s="67" t="s">
        <v>275</v>
      </c>
      <c r="M174" s="67">
        <f t="shared" si="5"/>
        <v>0</v>
      </c>
      <c r="N174" s="68">
        <f t="shared" si="4"/>
        <v>12</v>
      </c>
      <c r="P174" s="59"/>
    </row>
    <row r="175" spans="1:16" ht="30" x14ac:dyDescent="0.25">
      <c r="A175" s="42" t="s">
        <v>47</v>
      </c>
      <c r="B175" s="33" t="s">
        <v>286</v>
      </c>
      <c r="C175" s="36">
        <v>4</v>
      </c>
      <c r="D175" s="54"/>
      <c r="E175" s="67"/>
      <c r="F175" s="67"/>
      <c r="G175" s="67"/>
      <c r="H175" s="67"/>
      <c r="I175" s="67"/>
      <c r="J175" s="67"/>
      <c r="K175" s="67"/>
      <c r="L175" s="67" t="s">
        <v>287</v>
      </c>
      <c r="M175" s="67">
        <f t="shared" si="5"/>
        <v>0</v>
      </c>
      <c r="N175" s="68">
        <f t="shared" si="4"/>
        <v>12</v>
      </c>
      <c r="P175" s="59"/>
    </row>
    <row r="176" spans="1:16" ht="60" x14ac:dyDescent="0.25">
      <c r="A176" s="42" t="s">
        <v>47</v>
      </c>
      <c r="B176" s="33" t="s">
        <v>288</v>
      </c>
      <c r="C176" s="36">
        <v>4</v>
      </c>
      <c r="D176" s="54"/>
      <c r="E176" s="67"/>
      <c r="F176" s="67"/>
      <c r="G176" s="67"/>
      <c r="H176" s="67"/>
      <c r="I176" s="67"/>
      <c r="J176" s="67"/>
      <c r="K176" s="67"/>
      <c r="L176" s="67" t="s">
        <v>287</v>
      </c>
      <c r="M176" s="67">
        <f t="shared" si="5"/>
        <v>0</v>
      </c>
      <c r="N176" s="68">
        <f t="shared" si="4"/>
        <v>12</v>
      </c>
      <c r="P176" s="59"/>
    </row>
    <row r="177" spans="1:16" ht="30" x14ac:dyDescent="0.25">
      <c r="A177" s="37" t="s">
        <v>49</v>
      </c>
      <c r="B177" s="33" t="s">
        <v>289</v>
      </c>
      <c r="C177" s="36">
        <v>1</v>
      </c>
      <c r="D177" s="54" t="s">
        <v>290</v>
      </c>
      <c r="E177" s="67"/>
      <c r="F177" s="67"/>
      <c r="G177" s="67"/>
      <c r="H177" s="67"/>
      <c r="I177" s="67"/>
      <c r="J177" s="67"/>
      <c r="K177" s="67"/>
      <c r="L177" s="67"/>
      <c r="M177" s="67">
        <f t="shared" si="5"/>
        <v>0</v>
      </c>
      <c r="N177" s="68">
        <f t="shared" si="4"/>
        <v>3</v>
      </c>
      <c r="P177" s="59"/>
    </row>
    <row r="178" spans="1:16" ht="30" x14ac:dyDescent="0.25">
      <c r="A178" s="37" t="s">
        <v>49</v>
      </c>
      <c r="B178" s="33" t="s">
        <v>291</v>
      </c>
      <c r="C178" s="36">
        <v>3</v>
      </c>
      <c r="D178" s="54"/>
      <c r="E178" s="67"/>
      <c r="F178" s="67"/>
      <c r="G178" s="67"/>
      <c r="H178" s="67"/>
      <c r="I178" s="67"/>
      <c r="J178" s="67"/>
      <c r="K178" s="67"/>
      <c r="L178" s="67"/>
      <c r="M178" s="67">
        <f t="shared" si="5"/>
        <v>0</v>
      </c>
      <c r="N178" s="68">
        <f t="shared" si="4"/>
        <v>9</v>
      </c>
      <c r="P178" s="59"/>
    </row>
    <row r="179" spans="1:16" s="6" customFormat="1" ht="30" x14ac:dyDescent="0.25">
      <c r="A179" s="37" t="s">
        <v>49</v>
      </c>
      <c r="B179" s="33" t="s">
        <v>292</v>
      </c>
      <c r="C179" s="36">
        <v>3</v>
      </c>
      <c r="D179" s="54"/>
      <c r="E179" s="67"/>
      <c r="F179" s="67"/>
      <c r="G179" s="67"/>
      <c r="H179" s="67"/>
      <c r="I179" s="67"/>
      <c r="J179" s="67"/>
      <c r="K179" s="67"/>
      <c r="L179" s="67"/>
      <c r="M179" s="67">
        <f t="shared" si="5"/>
        <v>0</v>
      </c>
      <c r="N179" s="68">
        <f t="shared" si="4"/>
        <v>9</v>
      </c>
      <c r="P179" s="59"/>
    </row>
    <row r="180" spans="1:16" s="6" customFormat="1" ht="30" x14ac:dyDescent="0.25">
      <c r="A180" s="37" t="s">
        <v>49</v>
      </c>
      <c r="B180" s="33" t="s">
        <v>293</v>
      </c>
      <c r="C180" s="36">
        <v>3</v>
      </c>
      <c r="D180" s="54"/>
      <c r="E180" s="67"/>
      <c r="F180" s="67"/>
      <c r="G180" s="67"/>
      <c r="H180" s="67"/>
      <c r="I180" s="67"/>
      <c r="J180" s="67"/>
      <c r="K180" s="67"/>
      <c r="L180" s="67"/>
      <c r="M180" s="67">
        <f t="shared" si="5"/>
        <v>0</v>
      </c>
      <c r="N180" s="68">
        <f t="shared" si="4"/>
        <v>9</v>
      </c>
      <c r="P180" s="59"/>
    </row>
    <row r="181" spans="1:16" s="8" customFormat="1" ht="45" x14ac:dyDescent="0.25">
      <c r="A181" s="37" t="s">
        <v>49</v>
      </c>
      <c r="B181" s="33" t="s">
        <v>294</v>
      </c>
      <c r="C181" s="36">
        <v>4</v>
      </c>
      <c r="D181" s="54"/>
      <c r="E181" s="67"/>
      <c r="F181" s="67"/>
      <c r="G181" s="67"/>
      <c r="H181" s="67"/>
      <c r="I181" s="67"/>
      <c r="J181" s="67"/>
      <c r="K181" s="67"/>
      <c r="L181" s="67"/>
      <c r="M181" s="67">
        <f t="shared" si="5"/>
        <v>0</v>
      </c>
      <c r="N181" s="68">
        <f t="shared" si="4"/>
        <v>12</v>
      </c>
      <c r="P181" s="59"/>
    </row>
    <row r="182" spans="1:16" s="8" customFormat="1" ht="30" x14ac:dyDescent="0.25">
      <c r="A182" s="37" t="s">
        <v>49</v>
      </c>
      <c r="B182" s="33" t="s">
        <v>295</v>
      </c>
      <c r="C182" s="36">
        <v>4</v>
      </c>
      <c r="D182" s="54"/>
      <c r="E182" s="67"/>
      <c r="F182" s="67"/>
      <c r="G182" s="67"/>
      <c r="H182" s="67"/>
      <c r="I182" s="67"/>
      <c r="J182" s="67"/>
      <c r="K182" s="67"/>
      <c r="L182" s="67"/>
      <c r="M182" s="67">
        <f t="shared" si="5"/>
        <v>0</v>
      </c>
      <c r="N182" s="68">
        <f t="shared" si="4"/>
        <v>12</v>
      </c>
      <c r="P182" s="59"/>
    </row>
    <row r="183" spans="1:16" s="8" customFormat="1" ht="30" x14ac:dyDescent="0.25">
      <c r="A183" s="37" t="s">
        <v>51</v>
      </c>
      <c r="B183" s="33" t="s">
        <v>296</v>
      </c>
      <c r="C183" s="36">
        <v>0</v>
      </c>
      <c r="D183" s="54" t="s">
        <v>297</v>
      </c>
      <c r="E183" s="67"/>
      <c r="F183" s="67"/>
      <c r="G183" s="67"/>
      <c r="H183" s="67"/>
      <c r="I183" s="67"/>
      <c r="J183" s="67"/>
      <c r="K183" s="67"/>
      <c r="L183" s="67"/>
      <c r="M183" s="67">
        <f t="shared" si="5"/>
        <v>0</v>
      </c>
      <c r="N183" s="68">
        <f t="shared" si="4"/>
        <v>0</v>
      </c>
      <c r="P183" s="59"/>
    </row>
    <row r="184" spans="1:16" s="8" customFormat="1" ht="30" x14ac:dyDescent="0.25">
      <c r="A184" s="37" t="s">
        <v>51</v>
      </c>
      <c r="B184" s="33" t="s">
        <v>298</v>
      </c>
      <c r="C184" s="36">
        <v>0</v>
      </c>
      <c r="D184" s="54"/>
      <c r="E184" s="67"/>
      <c r="F184" s="67"/>
      <c r="G184" s="67"/>
      <c r="H184" s="67"/>
      <c r="I184" s="67"/>
      <c r="J184" s="67"/>
      <c r="K184" s="67"/>
      <c r="L184" s="67"/>
      <c r="M184" s="67">
        <f t="shared" si="5"/>
        <v>0</v>
      </c>
      <c r="N184" s="68">
        <f t="shared" si="4"/>
        <v>0</v>
      </c>
      <c r="P184" s="59"/>
    </row>
    <row r="185" spans="1:16" ht="30" x14ac:dyDescent="0.25">
      <c r="A185" s="37" t="s">
        <v>51</v>
      </c>
      <c r="B185" s="33" t="s">
        <v>299</v>
      </c>
      <c r="C185" s="36">
        <v>0</v>
      </c>
      <c r="D185" s="54"/>
      <c r="E185" s="67"/>
      <c r="F185" s="67"/>
      <c r="G185" s="67"/>
      <c r="H185" s="67"/>
      <c r="I185" s="67"/>
      <c r="J185" s="67"/>
      <c r="K185" s="67"/>
      <c r="L185" s="67"/>
      <c r="M185" s="67">
        <f t="shared" si="5"/>
        <v>0</v>
      </c>
      <c r="N185" s="68">
        <f t="shared" si="4"/>
        <v>0</v>
      </c>
      <c r="P185" s="59"/>
    </row>
    <row r="186" spans="1:16" ht="30" x14ac:dyDescent="0.25">
      <c r="A186" s="37" t="s">
        <v>51</v>
      </c>
      <c r="B186" s="33" t="s">
        <v>300</v>
      </c>
      <c r="C186" s="36">
        <v>2</v>
      </c>
      <c r="D186" s="54"/>
      <c r="E186" s="67"/>
      <c r="F186" s="67"/>
      <c r="G186" s="67"/>
      <c r="H186" s="67"/>
      <c r="I186" s="67"/>
      <c r="J186" s="67"/>
      <c r="K186" s="67"/>
      <c r="L186" s="67" t="s">
        <v>301</v>
      </c>
      <c r="M186" s="67">
        <f t="shared" si="5"/>
        <v>0</v>
      </c>
      <c r="N186" s="68">
        <f t="shared" si="4"/>
        <v>6</v>
      </c>
      <c r="P186" s="59"/>
    </row>
    <row r="187" spans="1:16" ht="30" x14ac:dyDescent="0.25">
      <c r="A187" s="41" t="s">
        <v>53</v>
      </c>
      <c r="B187" s="38" t="s">
        <v>302</v>
      </c>
      <c r="C187" s="36">
        <v>3</v>
      </c>
      <c r="D187" s="54"/>
      <c r="E187" s="67"/>
      <c r="F187" s="67"/>
      <c r="G187" s="67"/>
      <c r="H187" s="67"/>
      <c r="I187" s="67"/>
      <c r="J187" s="67"/>
      <c r="K187" s="67"/>
      <c r="L187" s="67"/>
      <c r="M187" s="67">
        <f t="shared" si="5"/>
        <v>0</v>
      </c>
      <c r="N187" s="68">
        <f t="shared" si="4"/>
        <v>9</v>
      </c>
      <c r="P187" s="59"/>
    </row>
    <row r="188" spans="1:16" ht="30" x14ac:dyDescent="0.25">
      <c r="A188" s="41" t="s">
        <v>53</v>
      </c>
      <c r="B188" s="38" t="s">
        <v>303</v>
      </c>
      <c r="C188" s="36">
        <v>3</v>
      </c>
      <c r="D188" s="54"/>
      <c r="E188" s="67"/>
      <c r="F188" s="67"/>
      <c r="G188" s="67"/>
      <c r="H188" s="67"/>
      <c r="I188" s="67"/>
      <c r="J188" s="67"/>
      <c r="K188" s="67"/>
      <c r="L188" s="67"/>
      <c r="M188" s="67">
        <f t="shared" si="5"/>
        <v>0</v>
      </c>
      <c r="N188" s="68">
        <f t="shared" si="4"/>
        <v>9</v>
      </c>
      <c r="P188" s="59"/>
    </row>
    <row r="189" spans="1:16" ht="30" x14ac:dyDescent="0.25">
      <c r="A189" s="41" t="s">
        <v>53</v>
      </c>
      <c r="B189" s="33" t="s">
        <v>304</v>
      </c>
      <c r="C189" s="36">
        <v>3</v>
      </c>
      <c r="D189" s="54"/>
      <c r="E189" s="67"/>
      <c r="F189" s="67"/>
      <c r="G189" s="67"/>
      <c r="H189" s="67"/>
      <c r="I189" s="67"/>
      <c r="J189" s="67"/>
      <c r="K189" s="67"/>
      <c r="L189" s="67"/>
      <c r="M189" s="67">
        <f t="shared" si="5"/>
        <v>0</v>
      </c>
      <c r="N189" s="68">
        <f t="shared" si="4"/>
        <v>9</v>
      </c>
      <c r="P189" s="59"/>
    </row>
    <row r="190" spans="1:16" ht="30" x14ac:dyDescent="0.25">
      <c r="A190" s="41" t="s">
        <v>53</v>
      </c>
      <c r="B190" s="33" t="s">
        <v>305</v>
      </c>
      <c r="C190" s="36">
        <v>2</v>
      </c>
      <c r="D190" s="54"/>
      <c r="E190" s="67"/>
      <c r="F190" s="67"/>
      <c r="G190" s="67"/>
      <c r="H190" s="67"/>
      <c r="I190" s="67"/>
      <c r="J190" s="67"/>
      <c r="K190" s="67"/>
      <c r="L190" s="67"/>
      <c r="M190" s="67">
        <f t="shared" si="5"/>
        <v>0</v>
      </c>
      <c r="N190" s="68">
        <f t="shared" si="4"/>
        <v>6</v>
      </c>
      <c r="P190" s="59"/>
    </row>
    <row r="191" spans="1:16" ht="30" x14ac:dyDescent="0.25">
      <c r="A191" s="41" t="s">
        <v>53</v>
      </c>
      <c r="B191" s="33" t="s">
        <v>306</v>
      </c>
      <c r="C191" s="36">
        <v>4</v>
      </c>
      <c r="D191" s="54"/>
      <c r="E191" s="67"/>
      <c r="F191" s="67"/>
      <c r="G191" s="67"/>
      <c r="H191" s="67"/>
      <c r="I191" s="67"/>
      <c r="J191" s="67"/>
      <c r="K191" s="67"/>
      <c r="L191" s="67"/>
      <c r="M191" s="67">
        <f t="shared" si="5"/>
        <v>0</v>
      </c>
      <c r="N191" s="68">
        <f t="shared" si="4"/>
        <v>12</v>
      </c>
      <c r="P191" s="59"/>
    </row>
    <row r="192" spans="1:16" ht="30" x14ac:dyDescent="0.25">
      <c r="A192" s="41" t="s">
        <v>53</v>
      </c>
      <c r="B192" s="33" t="s">
        <v>307</v>
      </c>
      <c r="C192" s="36">
        <v>4</v>
      </c>
      <c r="D192" s="54"/>
      <c r="E192" s="67"/>
      <c r="F192" s="67"/>
      <c r="G192" s="67"/>
      <c r="H192" s="67"/>
      <c r="I192" s="67"/>
      <c r="J192" s="67"/>
      <c r="K192" s="67"/>
      <c r="L192" s="67"/>
      <c r="M192" s="67">
        <f t="shared" si="5"/>
        <v>0</v>
      </c>
      <c r="N192" s="68">
        <f t="shared" si="4"/>
        <v>12</v>
      </c>
      <c r="P192" s="59"/>
    </row>
    <row r="193" spans="1:16" ht="30" x14ac:dyDescent="0.25">
      <c r="A193" s="41" t="s">
        <v>53</v>
      </c>
      <c r="B193" s="33" t="s">
        <v>308</v>
      </c>
      <c r="C193" s="36">
        <v>4</v>
      </c>
      <c r="D193" s="54"/>
      <c r="E193" s="67"/>
      <c r="F193" s="67"/>
      <c r="G193" s="67"/>
      <c r="H193" s="67"/>
      <c r="I193" s="67"/>
      <c r="J193" s="67"/>
      <c r="K193" s="67"/>
      <c r="L193" s="67"/>
      <c r="M193" s="67">
        <f t="shared" si="5"/>
        <v>0</v>
      </c>
      <c r="N193" s="68">
        <f t="shared" si="4"/>
        <v>12</v>
      </c>
      <c r="P193" s="59"/>
    </row>
    <row r="194" spans="1:16" ht="30" x14ac:dyDescent="0.25">
      <c r="A194" s="41" t="s">
        <v>53</v>
      </c>
      <c r="B194" s="33" t="s">
        <v>309</v>
      </c>
      <c r="C194" s="36">
        <v>4</v>
      </c>
      <c r="D194" s="54"/>
      <c r="E194" s="67"/>
      <c r="F194" s="67"/>
      <c r="G194" s="67"/>
      <c r="H194" s="67"/>
      <c r="I194" s="67"/>
      <c r="J194" s="67"/>
      <c r="K194" s="67"/>
      <c r="L194" s="67"/>
      <c r="M194" s="67">
        <f t="shared" si="5"/>
        <v>0</v>
      </c>
      <c r="N194" s="68">
        <f t="shared" si="4"/>
        <v>12</v>
      </c>
      <c r="P194" s="59"/>
    </row>
    <row r="195" spans="1:16" ht="30" x14ac:dyDescent="0.25">
      <c r="A195" s="41" t="s">
        <v>53</v>
      </c>
      <c r="B195" s="33" t="s">
        <v>310</v>
      </c>
      <c r="C195" s="36">
        <v>4</v>
      </c>
      <c r="D195" s="54"/>
      <c r="E195" s="67"/>
      <c r="F195" s="67"/>
      <c r="G195" s="67"/>
      <c r="H195" s="67"/>
      <c r="I195" s="67"/>
      <c r="J195" s="67"/>
      <c r="K195" s="67"/>
      <c r="L195" s="67"/>
      <c r="M195" s="67">
        <f t="shared" si="5"/>
        <v>0</v>
      </c>
      <c r="N195" s="68">
        <f t="shared" si="4"/>
        <v>12</v>
      </c>
      <c r="P195" s="59"/>
    </row>
    <row r="196" spans="1:16" ht="30" x14ac:dyDescent="0.25">
      <c r="A196" s="41" t="s">
        <v>53</v>
      </c>
      <c r="B196" s="33" t="s">
        <v>311</v>
      </c>
      <c r="C196" s="36">
        <v>4</v>
      </c>
      <c r="D196" s="54"/>
      <c r="E196" s="67"/>
      <c r="F196" s="67"/>
      <c r="G196" s="67"/>
      <c r="H196" s="67"/>
      <c r="I196" s="67"/>
      <c r="J196" s="67"/>
      <c r="K196" s="67"/>
      <c r="L196" s="67"/>
      <c r="M196" s="67">
        <f t="shared" si="5"/>
        <v>0</v>
      </c>
      <c r="N196" s="68">
        <f t="shared" ref="N196:N201" si="6">C196*3</f>
        <v>12</v>
      </c>
      <c r="P196" s="59"/>
    </row>
    <row r="197" spans="1:16" ht="45" x14ac:dyDescent="0.25">
      <c r="A197" s="41" t="s">
        <v>53</v>
      </c>
      <c r="B197" s="33" t="s">
        <v>312</v>
      </c>
      <c r="C197" s="36">
        <v>3</v>
      </c>
      <c r="D197" s="54"/>
      <c r="E197" s="67"/>
      <c r="F197" s="67"/>
      <c r="G197" s="67"/>
      <c r="H197" s="67"/>
      <c r="I197" s="67"/>
      <c r="J197" s="67"/>
      <c r="K197" s="67"/>
      <c r="L197" s="67"/>
      <c r="M197" s="67">
        <f t="shared" si="5"/>
        <v>0</v>
      </c>
      <c r="N197" s="68">
        <f t="shared" si="6"/>
        <v>9</v>
      </c>
      <c r="P197" s="59"/>
    </row>
    <row r="198" spans="1:16" ht="30" x14ac:dyDescent="0.25">
      <c r="A198" s="41" t="s">
        <v>53</v>
      </c>
      <c r="B198" s="33" t="s">
        <v>313</v>
      </c>
      <c r="C198" s="36">
        <v>3</v>
      </c>
      <c r="D198" s="54"/>
      <c r="E198" s="67"/>
      <c r="F198" s="67"/>
      <c r="G198" s="67"/>
      <c r="H198" s="67"/>
      <c r="I198" s="67"/>
      <c r="J198" s="67"/>
      <c r="K198" s="67"/>
      <c r="L198" s="67"/>
      <c r="M198" s="67">
        <f t="shared" si="5"/>
        <v>0</v>
      </c>
      <c r="N198" s="68">
        <f t="shared" si="6"/>
        <v>9</v>
      </c>
      <c r="P198" s="59"/>
    </row>
    <row r="199" spans="1:16" ht="30" x14ac:dyDescent="0.25">
      <c r="A199" s="41" t="s">
        <v>53</v>
      </c>
      <c r="B199" s="33" t="s">
        <v>314</v>
      </c>
      <c r="C199" s="36">
        <v>3</v>
      </c>
      <c r="D199" s="54"/>
      <c r="E199" s="67"/>
      <c r="F199" s="67"/>
      <c r="G199" s="67"/>
      <c r="H199" s="67"/>
      <c r="I199" s="67"/>
      <c r="J199" s="67"/>
      <c r="K199" s="67"/>
      <c r="L199" s="67"/>
      <c r="M199" s="67">
        <f t="shared" si="5"/>
        <v>0</v>
      </c>
      <c r="N199" s="68">
        <f t="shared" si="6"/>
        <v>9</v>
      </c>
      <c r="P199" s="59"/>
    </row>
    <row r="200" spans="1:16" ht="60" x14ac:dyDescent="0.25">
      <c r="A200" s="41" t="s">
        <v>53</v>
      </c>
      <c r="B200" s="33" t="s">
        <v>315</v>
      </c>
      <c r="C200" s="36">
        <v>3</v>
      </c>
      <c r="D200" s="54"/>
      <c r="E200" s="67"/>
      <c r="F200" s="67"/>
      <c r="G200" s="67"/>
      <c r="H200" s="67"/>
      <c r="I200" s="67"/>
      <c r="J200" s="67"/>
      <c r="K200" s="67"/>
      <c r="L200" s="67"/>
      <c r="M200" s="67">
        <f t="shared" ref="M200:M201" si="7">$C200*K200</f>
        <v>0</v>
      </c>
      <c r="N200" s="68">
        <f t="shared" si="6"/>
        <v>9</v>
      </c>
      <c r="P200" s="59"/>
    </row>
    <row r="201" spans="1:16" ht="45" x14ac:dyDescent="0.25">
      <c r="A201" s="41" t="s">
        <v>53</v>
      </c>
      <c r="B201" s="33" t="s">
        <v>316</v>
      </c>
      <c r="C201" s="36">
        <v>4</v>
      </c>
      <c r="D201" s="54"/>
      <c r="E201" s="67"/>
      <c r="F201" s="67"/>
      <c r="G201" s="67"/>
      <c r="H201" s="67"/>
      <c r="I201" s="67"/>
      <c r="J201" s="67"/>
      <c r="K201" s="67"/>
      <c r="L201" s="67"/>
      <c r="M201" s="67">
        <f t="shared" si="7"/>
        <v>0</v>
      </c>
      <c r="N201" s="68">
        <f t="shared" si="6"/>
        <v>12</v>
      </c>
      <c r="P201" s="59"/>
    </row>
    <row r="202" spans="1:16" s="62" customFormat="1" x14ac:dyDescent="0.25">
      <c r="A202" s="60" t="s">
        <v>317</v>
      </c>
      <c r="B202" s="61"/>
      <c r="C202" s="46"/>
      <c r="D202" s="60"/>
      <c r="E202" s="64">
        <f>SUM(G3:G201)</f>
        <v>0</v>
      </c>
      <c r="F202" s="64"/>
      <c r="G202" s="64">
        <f>SUM(G3:G201)</f>
        <v>0</v>
      </c>
      <c r="H202" s="64">
        <f>SUM(J3:J201)</f>
        <v>0</v>
      </c>
      <c r="I202" s="64"/>
      <c r="J202" s="64">
        <f>SUM(J3:J201)</f>
        <v>0</v>
      </c>
      <c r="K202" s="64">
        <f>SUM(M3:M201)</f>
        <v>0</v>
      </c>
      <c r="L202" s="64"/>
      <c r="M202" s="64">
        <f>SUM(M3:M201)</f>
        <v>0</v>
      </c>
      <c r="N202" s="64">
        <f>SUM(N3:N201)</f>
        <v>1599</v>
      </c>
      <c r="P202" s="63" t="str">
        <f>IF(F202&lt;&gt;"",_xlfn.CONCAT("Enterprise:",F202,";   "),"")&amp;IF(I202&lt;&gt;"",_xlfn.CONCAT("Aspen: ",I202,";   "),"")&amp;IF(L202&lt;&gt;"",_xlfn.CONCAT("Bibliocommons:",L202,";   "),"")</f>
        <v/>
      </c>
    </row>
    <row r="204" spans="1:16" x14ac:dyDescent="0.25">
      <c r="A204" s="21"/>
      <c r="B204" s="17"/>
      <c r="C204" s="26"/>
      <c r="D204" s="20"/>
      <c r="E204" s="73"/>
      <c r="F204" s="73"/>
      <c r="G204" s="73"/>
      <c r="H204" s="73"/>
      <c r="I204" s="73"/>
      <c r="J204" s="73"/>
      <c r="K204" s="73"/>
      <c r="L204" s="73"/>
      <c r="M204" s="73"/>
    </row>
  </sheetData>
  <sortState xmlns:xlrd2="http://schemas.microsoft.com/office/spreadsheetml/2017/richdata2" ref="A3:N201">
    <sortCondition ref="A1"/>
  </sortState>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110FE-1DC8-43DB-8DB3-8ADADF2276C1}">
  <dimension ref="A1:B56"/>
  <sheetViews>
    <sheetView workbookViewId="0">
      <selection activeCell="B1" sqref="B1"/>
    </sheetView>
  </sheetViews>
  <sheetFormatPr defaultColWidth="0" defaultRowHeight="20.25" customHeight="1" x14ac:dyDescent="0.25"/>
  <cols>
    <col min="1" max="1" width="40.7109375" style="9" customWidth="1"/>
    <col min="2" max="16384" width="0" style="9" hidden="1"/>
  </cols>
  <sheetData>
    <row r="1" spans="1:1" ht="15" x14ac:dyDescent="0.25"/>
    <row r="2" spans="1:1" ht="15" x14ac:dyDescent="0.25">
      <c r="A2" s="11" t="s">
        <v>37</v>
      </c>
    </row>
    <row r="3" spans="1:1" ht="30" x14ac:dyDescent="0.25">
      <c r="A3" s="9" t="s">
        <v>221</v>
      </c>
    </row>
    <row r="4" spans="1:1" ht="15" x14ac:dyDescent="0.25">
      <c r="A4" s="9" t="s">
        <v>198</v>
      </c>
    </row>
    <row r="5" spans="1:1" ht="15" x14ac:dyDescent="0.25">
      <c r="A5" s="9" t="s">
        <v>199</v>
      </c>
    </row>
    <row r="6" spans="1:1" ht="15" x14ac:dyDescent="0.25">
      <c r="A6" s="9" t="s">
        <v>222</v>
      </c>
    </row>
    <row r="7" spans="1:1" ht="30" x14ac:dyDescent="0.25">
      <c r="A7" s="9" t="s">
        <v>223</v>
      </c>
    </row>
    <row r="8" spans="1:1" ht="15" x14ac:dyDescent="0.25">
      <c r="A8" s="9" t="s">
        <v>204</v>
      </c>
    </row>
    <row r="9" spans="1:1" ht="15" x14ac:dyDescent="0.25">
      <c r="A9" s="9" t="s">
        <v>206</v>
      </c>
    </row>
    <row r="10" spans="1:1" ht="30" x14ac:dyDescent="0.25">
      <c r="A10" s="9" t="s">
        <v>224</v>
      </c>
    </row>
    <row r="11" spans="1:1" ht="15" x14ac:dyDescent="0.25">
      <c r="A11" s="9" t="s">
        <v>226</v>
      </c>
    </row>
    <row r="12" spans="1:1" ht="15" x14ac:dyDescent="0.25">
      <c r="A12" s="9" t="s">
        <v>207</v>
      </c>
    </row>
    <row r="13" spans="1:1" ht="15" x14ac:dyDescent="0.25">
      <c r="A13" s="9" t="s">
        <v>196</v>
      </c>
    </row>
    <row r="14" spans="1:1" ht="15" x14ac:dyDescent="0.25">
      <c r="A14" s="9" t="s">
        <v>213</v>
      </c>
    </row>
    <row r="15" spans="1:1" ht="30" x14ac:dyDescent="0.25">
      <c r="A15" s="9" t="s">
        <v>214</v>
      </c>
    </row>
    <row r="16" spans="1:1" ht="15" x14ac:dyDescent="0.25">
      <c r="A16" s="9" t="s">
        <v>209</v>
      </c>
    </row>
    <row r="17" spans="1:1" ht="15" x14ac:dyDescent="0.25">
      <c r="A17" s="9" t="s">
        <v>216</v>
      </c>
    </row>
    <row r="18" spans="1:1" ht="30" x14ac:dyDescent="0.25">
      <c r="A18" s="9" t="s">
        <v>227</v>
      </c>
    </row>
    <row r="19" spans="1:1" ht="15" x14ac:dyDescent="0.25">
      <c r="A19" s="9" t="s">
        <v>228</v>
      </c>
    </row>
    <row r="20" spans="1:1" ht="15" x14ac:dyDescent="0.25">
      <c r="A20" s="9" t="s">
        <v>217</v>
      </c>
    </row>
    <row r="21" spans="1:1" ht="15" x14ac:dyDescent="0.25">
      <c r="A21" s="9" t="s">
        <v>210</v>
      </c>
    </row>
    <row r="22" spans="1:1" ht="15" x14ac:dyDescent="0.25">
      <c r="A22" s="9" t="s">
        <v>211</v>
      </c>
    </row>
    <row r="23" spans="1:1" ht="15" x14ac:dyDescent="0.25">
      <c r="A23" s="9" t="s">
        <v>218</v>
      </c>
    </row>
    <row r="24" spans="1:1" ht="15" x14ac:dyDescent="0.25">
      <c r="A24" s="9" t="s">
        <v>230</v>
      </c>
    </row>
    <row r="25" spans="1:1" ht="15" x14ac:dyDescent="0.25">
      <c r="A25" s="9" t="s">
        <v>231</v>
      </c>
    </row>
    <row r="26" spans="1:1" ht="15" x14ac:dyDescent="0.25">
      <c r="A26" s="9" t="s">
        <v>200</v>
      </c>
    </row>
    <row r="27" spans="1:1" ht="15" x14ac:dyDescent="0.25">
      <c r="A27" s="9" t="s">
        <v>220</v>
      </c>
    </row>
    <row r="28" spans="1:1" ht="30" x14ac:dyDescent="0.25">
      <c r="A28" s="9" t="s">
        <v>212</v>
      </c>
    </row>
    <row r="29" spans="1:1" ht="15" x14ac:dyDescent="0.25">
      <c r="A29" s="9" t="s">
        <v>318</v>
      </c>
    </row>
    <row r="30" spans="1:1" ht="15" x14ac:dyDescent="0.25">
      <c r="A30" s="9" t="s">
        <v>319</v>
      </c>
    </row>
    <row r="31" spans="1:1" ht="15" x14ac:dyDescent="0.25">
      <c r="A31" s="9" t="s">
        <v>233</v>
      </c>
    </row>
    <row r="32" spans="1:1" ht="15" x14ac:dyDescent="0.25">
      <c r="A32" s="11" t="s">
        <v>39</v>
      </c>
    </row>
    <row r="33" spans="1:1" ht="30" x14ac:dyDescent="0.25">
      <c r="A33" s="9" t="s">
        <v>236</v>
      </c>
    </row>
    <row r="34" spans="1:1" ht="15" x14ac:dyDescent="0.25">
      <c r="A34" s="9" t="s">
        <v>235</v>
      </c>
    </row>
    <row r="35" spans="1:1" ht="60" x14ac:dyDescent="0.25">
      <c r="A35" s="9" t="s">
        <v>234</v>
      </c>
    </row>
    <row r="36" spans="1:1" ht="15" x14ac:dyDescent="0.25">
      <c r="A36" s="11" t="s">
        <v>45</v>
      </c>
    </row>
    <row r="37" spans="1:1" s="14" customFormat="1" ht="15" x14ac:dyDescent="0.25">
      <c r="A37" s="9" t="s">
        <v>320</v>
      </c>
    </row>
    <row r="38" spans="1:1" ht="15" x14ac:dyDescent="0.25">
      <c r="A38" s="9" t="s">
        <v>321</v>
      </c>
    </row>
    <row r="39" spans="1:1" ht="15" x14ac:dyDescent="0.25">
      <c r="A39" s="9" t="s">
        <v>322</v>
      </c>
    </row>
    <row r="40" spans="1:1" ht="15" x14ac:dyDescent="0.25">
      <c r="A40" s="9" t="s">
        <v>323</v>
      </c>
    </row>
    <row r="41" spans="1:1" ht="15" x14ac:dyDescent="0.25">
      <c r="A41" s="9" t="s">
        <v>324</v>
      </c>
    </row>
    <row r="42" spans="1:1" ht="15" x14ac:dyDescent="0.25">
      <c r="A42" s="13" t="s">
        <v>325</v>
      </c>
    </row>
    <row r="43" spans="1:1" s="18" customFormat="1" ht="15" x14ac:dyDescent="0.25">
      <c r="A43" s="9" t="s">
        <v>265</v>
      </c>
    </row>
    <row r="44" spans="1:1" ht="30" x14ac:dyDescent="0.25">
      <c r="A44" s="9" t="s">
        <v>266</v>
      </c>
    </row>
    <row r="45" spans="1:1" ht="15" x14ac:dyDescent="0.25">
      <c r="A45" s="9" t="s">
        <v>326</v>
      </c>
    </row>
    <row r="46" spans="1:1" ht="30" x14ac:dyDescent="0.25">
      <c r="A46" s="9" t="s">
        <v>264</v>
      </c>
    </row>
    <row r="47" spans="1:1" ht="15" x14ac:dyDescent="0.25">
      <c r="A47" s="12" t="s">
        <v>270</v>
      </c>
    </row>
    <row r="48" spans="1:1" ht="15" x14ac:dyDescent="0.25">
      <c r="A48" s="11" t="s">
        <v>18</v>
      </c>
    </row>
    <row r="49" spans="1:2" ht="30" x14ac:dyDescent="0.25">
      <c r="A49" s="13" t="s">
        <v>78</v>
      </c>
      <c r="B49" s="13"/>
    </row>
    <row r="50" spans="1:2" ht="30" x14ac:dyDescent="0.25">
      <c r="A50" s="13" t="s">
        <v>77</v>
      </c>
      <c r="B50" s="13"/>
    </row>
    <row r="51" spans="1:2" ht="15" x14ac:dyDescent="0.25">
      <c r="A51" s="11" t="s">
        <v>21</v>
      </c>
      <c r="B51" s="13"/>
    </row>
    <row r="52" spans="1:2" s="18" customFormat="1" ht="30" x14ac:dyDescent="0.25">
      <c r="A52" s="9" t="s">
        <v>92</v>
      </c>
    </row>
    <row r="53" spans="1:2" ht="15" x14ac:dyDescent="0.25">
      <c r="A53" s="9" t="s">
        <v>91</v>
      </c>
    </row>
    <row r="54" spans="1:2" ht="15" x14ac:dyDescent="0.25">
      <c r="A54" s="9" t="s">
        <v>90</v>
      </c>
    </row>
    <row r="55" spans="1:2" ht="15" x14ac:dyDescent="0.25">
      <c r="A55" s="9" t="s">
        <v>88</v>
      </c>
    </row>
    <row r="56" spans="1:2" ht="15" x14ac:dyDescent="0.25">
      <c r="A56" s="9" t="s">
        <v>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AA33F-6509-49D5-BFE8-3D813D358A6C}">
  <dimension ref="A2:A49"/>
  <sheetViews>
    <sheetView workbookViewId="0">
      <selection activeCell="B1" sqref="B1"/>
    </sheetView>
  </sheetViews>
  <sheetFormatPr defaultRowHeight="15" x14ac:dyDescent="0.25"/>
  <cols>
    <col min="1" max="1" width="40.7109375" style="9" customWidth="1"/>
    <col min="2" max="16381" width="0" hidden="1" customWidth="1"/>
    <col min="16382" max="16384" width="0.28515625" customWidth="1"/>
  </cols>
  <sheetData>
    <row r="2" spans="1:1" s="2" customFormat="1" x14ac:dyDescent="0.25">
      <c r="A2" s="10" t="s">
        <v>29</v>
      </c>
    </row>
    <row r="3" spans="1:1" ht="62.25" customHeight="1" x14ac:dyDescent="0.25">
      <c r="A3" s="9" t="s">
        <v>327</v>
      </c>
    </row>
    <row r="4" spans="1:1" x14ac:dyDescent="0.25">
      <c r="A4" s="9" t="s">
        <v>126</v>
      </c>
    </row>
    <row r="5" spans="1:1" x14ac:dyDescent="0.25">
      <c r="A5" s="9" t="s">
        <v>127</v>
      </c>
    </row>
    <row r="6" spans="1:1" x14ac:dyDescent="0.25">
      <c r="A6" s="9" t="s">
        <v>129</v>
      </c>
    </row>
    <row r="7" spans="1:1" x14ac:dyDescent="0.25">
      <c r="A7" s="9" t="s">
        <v>130</v>
      </c>
    </row>
    <row r="8" spans="1:1" x14ac:dyDescent="0.25">
      <c r="A8" s="9" t="s">
        <v>328</v>
      </c>
    </row>
    <row r="9" spans="1:1" x14ac:dyDescent="0.25">
      <c r="A9" s="9" t="s">
        <v>131</v>
      </c>
    </row>
    <row r="10" spans="1:1" x14ac:dyDescent="0.25">
      <c r="A10" s="9" t="s">
        <v>132</v>
      </c>
    </row>
    <row r="11" spans="1:1" x14ac:dyDescent="0.25">
      <c r="A11" s="9" t="s">
        <v>133</v>
      </c>
    </row>
    <row r="12" spans="1:1" x14ac:dyDescent="0.25">
      <c r="A12" s="9" t="s">
        <v>134</v>
      </c>
    </row>
    <row r="13" spans="1:1" ht="30" x14ac:dyDescent="0.25">
      <c r="A13" s="9" t="s">
        <v>135</v>
      </c>
    </row>
    <row r="14" spans="1:1" ht="30" x14ac:dyDescent="0.25">
      <c r="A14" s="9" t="s">
        <v>136</v>
      </c>
    </row>
    <row r="15" spans="1:1" ht="30" x14ac:dyDescent="0.25">
      <c r="A15" s="9" t="s">
        <v>137</v>
      </c>
    </row>
    <row r="16" spans="1:1" ht="30" x14ac:dyDescent="0.25">
      <c r="A16" s="9" t="s">
        <v>138</v>
      </c>
    </row>
    <row r="17" spans="1:1" x14ac:dyDescent="0.25">
      <c r="A17" s="9" t="s">
        <v>139</v>
      </c>
    </row>
    <row r="18" spans="1:1" x14ac:dyDescent="0.25">
      <c r="A18" s="9" t="s">
        <v>329</v>
      </c>
    </row>
    <row r="19" spans="1:1" x14ac:dyDescent="0.25">
      <c r="A19" s="9" t="s">
        <v>330</v>
      </c>
    </row>
    <row r="20" spans="1:1" x14ac:dyDescent="0.25">
      <c r="A20" s="9" t="s">
        <v>140</v>
      </c>
    </row>
    <row r="21" spans="1:1" x14ac:dyDescent="0.25">
      <c r="A21" s="9" t="s">
        <v>141</v>
      </c>
    </row>
    <row r="22" spans="1:1" x14ac:dyDescent="0.25">
      <c r="A22" s="9" t="s">
        <v>143</v>
      </c>
    </row>
    <row r="23" spans="1:1" ht="75" x14ac:dyDescent="0.25">
      <c r="A23" s="9" t="s">
        <v>331</v>
      </c>
    </row>
    <row r="24" spans="1:1" s="4" customFormat="1" x14ac:dyDescent="0.25">
      <c r="A24" s="11" t="s">
        <v>41</v>
      </c>
    </row>
    <row r="25" spans="1:1" x14ac:dyDescent="0.25">
      <c r="A25" s="9" t="s">
        <v>238</v>
      </c>
    </row>
    <row r="26" spans="1:1" ht="30" x14ac:dyDescent="0.25">
      <c r="A26" s="9" t="s">
        <v>332</v>
      </c>
    </row>
    <row r="27" spans="1:1" x14ac:dyDescent="0.25">
      <c r="A27" s="9" t="s">
        <v>242</v>
      </c>
    </row>
    <row r="28" spans="1:1" ht="45" x14ac:dyDescent="0.25">
      <c r="A28" s="9" t="s">
        <v>244</v>
      </c>
    </row>
    <row r="29" spans="1:1" s="4" customFormat="1" ht="21" customHeight="1" x14ac:dyDescent="0.25">
      <c r="A29" s="11" t="s">
        <v>51</v>
      </c>
    </row>
    <row r="30" spans="1:1" ht="30" x14ac:dyDescent="0.25">
      <c r="A30" s="9" t="s">
        <v>296</v>
      </c>
    </row>
    <row r="31" spans="1:1" ht="30" x14ac:dyDescent="0.25">
      <c r="A31" s="9" t="s">
        <v>298</v>
      </c>
    </row>
    <row r="32" spans="1:1" x14ac:dyDescent="0.25">
      <c r="A32" s="9" t="s">
        <v>299</v>
      </c>
    </row>
    <row r="34" spans="1:1" s="5" customFormat="1" x14ac:dyDescent="0.25">
      <c r="A34" s="11" t="s">
        <v>31</v>
      </c>
    </row>
    <row r="35" spans="1:1" x14ac:dyDescent="0.25">
      <c r="A35" s="9" t="s">
        <v>169</v>
      </c>
    </row>
    <row r="36" spans="1:1" x14ac:dyDescent="0.25">
      <c r="A36" s="9" t="s">
        <v>80</v>
      </c>
    </row>
    <row r="37" spans="1:1" x14ac:dyDescent="0.25">
      <c r="A37" s="9" t="s">
        <v>158</v>
      </c>
    </row>
    <row r="38" spans="1:1" x14ac:dyDescent="0.25">
      <c r="A38" s="9" t="s">
        <v>84</v>
      </c>
    </row>
    <row r="39" spans="1:1" x14ac:dyDescent="0.25">
      <c r="A39" s="9" t="s">
        <v>170</v>
      </c>
    </row>
    <row r="40" spans="1:1" x14ac:dyDescent="0.25">
      <c r="A40" s="9" t="s">
        <v>333</v>
      </c>
    </row>
    <row r="41" spans="1:1" x14ac:dyDescent="0.25">
      <c r="A41" s="9" t="s">
        <v>145</v>
      </c>
    </row>
    <row r="42" spans="1:1" x14ac:dyDescent="0.25">
      <c r="A42" s="9" t="s">
        <v>161</v>
      </c>
    </row>
    <row r="43" spans="1:1" x14ac:dyDescent="0.25">
      <c r="A43" s="9" t="s">
        <v>163</v>
      </c>
    </row>
    <row r="44" spans="1:1" x14ac:dyDescent="0.25">
      <c r="A44" s="9" t="s">
        <v>154</v>
      </c>
    </row>
    <row r="45" spans="1:1" x14ac:dyDescent="0.25">
      <c r="A45" s="9" t="s">
        <v>171</v>
      </c>
    </row>
    <row r="46" spans="1:1" x14ac:dyDescent="0.25">
      <c r="A46" s="9" t="s">
        <v>146</v>
      </c>
    </row>
    <row r="47" spans="1:1" x14ac:dyDescent="0.25">
      <c r="A47" s="9" t="s">
        <v>164</v>
      </c>
    </row>
    <row r="48" spans="1:1" x14ac:dyDescent="0.25">
      <c r="A48" s="9" t="s">
        <v>334</v>
      </c>
    </row>
    <row r="49" spans="1:1" s="15" customFormat="1" x14ac:dyDescent="0.25">
      <c r="A49" s="9" t="s">
        <v>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9B5B7-7A7E-4468-A1D1-34591621B301}">
  <dimension ref="A2:A51"/>
  <sheetViews>
    <sheetView workbookViewId="0">
      <selection activeCell="B1" sqref="B1"/>
    </sheetView>
  </sheetViews>
  <sheetFormatPr defaultRowHeight="15" x14ac:dyDescent="0.25"/>
  <cols>
    <col min="1" max="1" width="40.7109375" customWidth="1"/>
    <col min="2" max="16381" width="0" hidden="1" customWidth="1"/>
    <col min="16382" max="16384" width="0.28515625" customWidth="1"/>
  </cols>
  <sheetData>
    <row r="2" spans="1:1" s="1" customFormat="1" x14ac:dyDescent="0.25">
      <c r="A2" s="10" t="s">
        <v>47</v>
      </c>
    </row>
    <row r="3" spans="1:1" s="6" customFormat="1" x14ac:dyDescent="0.25">
      <c r="A3" s="9" t="s">
        <v>283</v>
      </c>
    </row>
    <row r="4" spans="1:1" x14ac:dyDescent="0.25">
      <c r="A4" s="9" t="s">
        <v>279</v>
      </c>
    </row>
    <row r="5" spans="1:1" x14ac:dyDescent="0.25">
      <c r="A5" s="9" t="s">
        <v>284</v>
      </c>
    </row>
    <row r="6" spans="1:1" ht="16.5" customHeight="1" x14ac:dyDescent="0.25">
      <c r="A6" s="9" t="s">
        <v>278</v>
      </c>
    </row>
    <row r="7" spans="1:1" x14ac:dyDescent="0.25">
      <c r="A7" s="9" t="s">
        <v>281</v>
      </c>
    </row>
    <row r="8" spans="1:1" x14ac:dyDescent="0.25">
      <c r="A8" s="9" t="s">
        <v>285</v>
      </c>
    </row>
    <row r="9" spans="1:1" ht="45" x14ac:dyDescent="0.25">
      <c r="A9" s="9" t="s">
        <v>286</v>
      </c>
    </row>
    <row r="10" spans="1:1" x14ac:dyDescent="0.25">
      <c r="A10" s="9" t="s">
        <v>272</v>
      </c>
    </row>
    <row r="11" spans="1:1" x14ac:dyDescent="0.25">
      <c r="A11" s="9" t="s">
        <v>274</v>
      </c>
    </row>
    <row r="12" spans="1:1" ht="30" x14ac:dyDescent="0.25">
      <c r="A12" s="9" t="s">
        <v>276</v>
      </c>
    </row>
    <row r="13" spans="1:1" ht="30" x14ac:dyDescent="0.25">
      <c r="A13" s="9" t="s">
        <v>282</v>
      </c>
    </row>
    <row r="14" spans="1:1" ht="54.75" customHeight="1" x14ac:dyDescent="0.25">
      <c r="A14" s="9" t="s">
        <v>288</v>
      </c>
    </row>
    <row r="15" spans="1:1" s="3" customFormat="1" x14ac:dyDescent="0.25">
      <c r="A15" s="11" t="s">
        <v>43</v>
      </c>
    </row>
    <row r="16" spans="1:1" s="6" customFormat="1" x14ac:dyDescent="0.25">
      <c r="A16" s="13" t="s">
        <v>252</v>
      </c>
    </row>
    <row r="17" spans="1:1" s="6" customFormat="1" ht="30" x14ac:dyDescent="0.25">
      <c r="A17" s="12" t="s">
        <v>250</v>
      </c>
    </row>
    <row r="18" spans="1:1" ht="30" x14ac:dyDescent="0.25">
      <c r="A18" s="9" t="s">
        <v>245</v>
      </c>
    </row>
    <row r="19" spans="1:1" ht="30" x14ac:dyDescent="0.25">
      <c r="A19" s="9" t="s">
        <v>246</v>
      </c>
    </row>
    <row r="20" spans="1:1" ht="75" x14ac:dyDescent="0.25">
      <c r="A20" s="9" t="s">
        <v>248</v>
      </c>
    </row>
    <row r="21" spans="1:1" x14ac:dyDescent="0.25">
      <c r="A21" s="9" t="s">
        <v>256</v>
      </c>
    </row>
    <row r="22" spans="1:1" x14ac:dyDescent="0.25">
      <c r="A22" s="9" t="s">
        <v>257</v>
      </c>
    </row>
    <row r="23" spans="1:1" x14ac:dyDescent="0.25">
      <c r="A23" s="9" t="s">
        <v>258</v>
      </c>
    </row>
    <row r="24" spans="1:1" x14ac:dyDescent="0.25">
      <c r="A24" s="9" t="s">
        <v>247</v>
      </c>
    </row>
    <row r="25" spans="1:1" x14ac:dyDescent="0.25">
      <c r="A25" s="9" t="s">
        <v>335</v>
      </c>
    </row>
    <row r="26" spans="1:1" s="5" customFormat="1" x14ac:dyDescent="0.25">
      <c r="A26" s="11" t="s">
        <v>31</v>
      </c>
    </row>
    <row r="27" spans="1:1" ht="30" x14ac:dyDescent="0.25">
      <c r="A27" s="9" t="s">
        <v>156</v>
      </c>
    </row>
    <row r="28" spans="1:1" ht="45" x14ac:dyDescent="0.25">
      <c r="A28" s="9" t="s">
        <v>150</v>
      </c>
    </row>
    <row r="29" spans="1:1" ht="45" x14ac:dyDescent="0.25">
      <c r="A29" s="9" t="s">
        <v>152</v>
      </c>
    </row>
    <row r="30" spans="1:1" s="15" customFormat="1" x14ac:dyDescent="0.25">
      <c r="A30" s="9" t="s">
        <v>166</v>
      </c>
    </row>
    <row r="31" spans="1:1" s="15" customFormat="1" x14ac:dyDescent="0.25">
      <c r="A31" s="9" t="s">
        <v>167</v>
      </c>
    </row>
    <row r="32" spans="1:1" s="15" customFormat="1" ht="30" x14ac:dyDescent="0.25">
      <c r="A32" s="9" t="s">
        <v>155</v>
      </c>
    </row>
    <row r="33" spans="1:1" s="5" customFormat="1" x14ac:dyDescent="0.25">
      <c r="A33" s="11" t="s">
        <v>19</v>
      </c>
    </row>
    <row r="34" spans="1:1" ht="30" x14ac:dyDescent="0.25">
      <c r="A34" s="9" t="s">
        <v>336</v>
      </c>
    </row>
    <row r="35" spans="1:1" ht="30" x14ac:dyDescent="0.25">
      <c r="A35" s="9" t="s">
        <v>82</v>
      </c>
    </row>
    <row r="36" spans="1:1" x14ac:dyDescent="0.25">
      <c r="A36" s="9" t="s">
        <v>80</v>
      </c>
    </row>
    <row r="37" spans="1:1" x14ac:dyDescent="0.25">
      <c r="A37" s="9" t="s">
        <v>84</v>
      </c>
    </row>
    <row r="38" spans="1:1" x14ac:dyDescent="0.25">
      <c r="A38" s="9" t="s">
        <v>85</v>
      </c>
    </row>
    <row r="39" spans="1:1" ht="31.5" customHeight="1" x14ac:dyDescent="0.25">
      <c r="A39" s="9" t="s">
        <v>86</v>
      </c>
    </row>
    <row r="40" spans="1:1" s="16" customFormat="1" x14ac:dyDescent="0.25">
      <c r="A40" s="11" t="s">
        <v>16</v>
      </c>
    </row>
    <row r="41" spans="1:1" ht="30" x14ac:dyDescent="0.25">
      <c r="A41" s="9" t="s">
        <v>337</v>
      </c>
    </row>
    <row r="42" spans="1:1" ht="51" customHeight="1" x14ac:dyDescent="0.25">
      <c r="A42" s="9" t="s">
        <v>75</v>
      </c>
    </row>
    <row r="43" spans="1:1" x14ac:dyDescent="0.25">
      <c r="A43" s="9" t="s">
        <v>76</v>
      </c>
    </row>
    <row r="44" spans="1:1" s="3" customFormat="1" x14ac:dyDescent="0.25">
      <c r="A44" s="11" t="s">
        <v>49</v>
      </c>
    </row>
    <row r="45" spans="1:1" ht="30" x14ac:dyDescent="0.25">
      <c r="A45" s="9" t="s">
        <v>291</v>
      </c>
    </row>
    <row r="46" spans="1:1" ht="30" x14ac:dyDescent="0.25">
      <c r="A46" s="9" t="s">
        <v>292</v>
      </c>
    </row>
    <row r="47" spans="1:1" ht="45" x14ac:dyDescent="0.25">
      <c r="A47" s="9" t="s">
        <v>294</v>
      </c>
    </row>
    <row r="48" spans="1:1" ht="30" x14ac:dyDescent="0.25">
      <c r="A48" s="9" t="s">
        <v>295</v>
      </c>
    </row>
    <row r="49" spans="1:1" x14ac:dyDescent="0.25">
      <c r="A49" s="9" t="s">
        <v>293</v>
      </c>
    </row>
    <row r="50" spans="1:1" ht="30.75" customHeight="1" x14ac:dyDescent="0.25">
      <c r="A50" s="9" t="s">
        <v>289</v>
      </c>
    </row>
    <row r="51" spans="1:1" x14ac:dyDescent="0.25">
      <c r="A51" s="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A0313-6F37-41D1-A4E6-51F15917194D}">
  <dimension ref="A2:A85"/>
  <sheetViews>
    <sheetView topLeftCell="A68" workbookViewId="0"/>
  </sheetViews>
  <sheetFormatPr defaultRowHeight="15" x14ac:dyDescent="0.25"/>
  <cols>
    <col min="1" max="1" width="110" bestFit="1" customWidth="1"/>
  </cols>
  <sheetData>
    <row r="2" spans="1:1" x14ac:dyDescent="0.25">
      <c r="A2" t="s">
        <v>338</v>
      </c>
    </row>
    <row r="3" spans="1:1" x14ac:dyDescent="0.25">
      <c r="A3" t="s">
        <v>339</v>
      </c>
    </row>
    <row r="4" spans="1:1" x14ac:dyDescent="0.25">
      <c r="A4" t="s">
        <v>340</v>
      </c>
    </row>
    <row r="5" spans="1:1" x14ac:dyDescent="0.25">
      <c r="A5" t="s">
        <v>341</v>
      </c>
    </row>
    <row r="6" spans="1:1" x14ac:dyDescent="0.25">
      <c r="A6" t="s">
        <v>342</v>
      </c>
    </row>
    <row r="7" spans="1:1" x14ac:dyDescent="0.25">
      <c r="A7" t="s">
        <v>343</v>
      </c>
    </row>
    <row r="8" spans="1:1" x14ac:dyDescent="0.25">
      <c r="A8" t="s">
        <v>344</v>
      </c>
    </row>
    <row r="9" spans="1:1" x14ac:dyDescent="0.25">
      <c r="A9" t="s">
        <v>345</v>
      </c>
    </row>
    <row r="10" spans="1:1" x14ac:dyDescent="0.25">
      <c r="A10" t="s">
        <v>346</v>
      </c>
    </row>
    <row r="11" spans="1:1" x14ac:dyDescent="0.25">
      <c r="A11" t="s">
        <v>347</v>
      </c>
    </row>
    <row r="12" spans="1:1" x14ac:dyDescent="0.25">
      <c r="A12" t="s">
        <v>348</v>
      </c>
    </row>
    <row r="13" spans="1:1" x14ac:dyDescent="0.25">
      <c r="A13" t="s">
        <v>349</v>
      </c>
    </row>
    <row r="14" spans="1:1" x14ac:dyDescent="0.25">
      <c r="A14" t="s">
        <v>350</v>
      </c>
    </row>
    <row r="15" spans="1:1" x14ac:dyDescent="0.25">
      <c r="A15" t="s">
        <v>351</v>
      </c>
    </row>
    <row r="16" spans="1:1" x14ac:dyDescent="0.25">
      <c r="A16" t="s">
        <v>352</v>
      </c>
    </row>
    <row r="17" spans="1:1" x14ac:dyDescent="0.25">
      <c r="A17" t="s">
        <v>353</v>
      </c>
    </row>
    <row r="18" spans="1:1" x14ac:dyDescent="0.25">
      <c r="A18" t="s">
        <v>350</v>
      </c>
    </row>
    <row r="19" spans="1:1" x14ac:dyDescent="0.25">
      <c r="A19" t="s">
        <v>354</v>
      </c>
    </row>
    <row r="20" spans="1:1" x14ac:dyDescent="0.25">
      <c r="A20" t="s">
        <v>352</v>
      </c>
    </row>
    <row r="21" spans="1:1" x14ac:dyDescent="0.25">
      <c r="A21" t="s">
        <v>355</v>
      </c>
    </row>
    <row r="22" spans="1:1" x14ac:dyDescent="0.25">
      <c r="A22" t="s">
        <v>356</v>
      </c>
    </row>
    <row r="23" spans="1:1" x14ac:dyDescent="0.25">
      <c r="A23" t="s">
        <v>357</v>
      </c>
    </row>
    <row r="24" spans="1:1" x14ac:dyDescent="0.25">
      <c r="A24" t="s">
        <v>358</v>
      </c>
    </row>
    <row r="25" spans="1:1" x14ac:dyDescent="0.25">
      <c r="A25" t="s">
        <v>359</v>
      </c>
    </row>
    <row r="26" spans="1:1" x14ac:dyDescent="0.25">
      <c r="A26" t="s">
        <v>360</v>
      </c>
    </row>
    <row r="27" spans="1:1" x14ac:dyDescent="0.25">
      <c r="A27" t="s">
        <v>361</v>
      </c>
    </row>
    <row r="28" spans="1:1" x14ac:dyDescent="0.25">
      <c r="A28" t="s">
        <v>362</v>
      </c>
    </row>
    <row r="29" spans="1:1" x14ac:dyDescent="0.25">
      <c r="A29" t="s">
        <v>363</v>
      </c>
    </row>
    <row r="30" spans="1:1" x14ac:dyDescent="0.25">
      <c r="A30" t="s">
        <v>364</v>
      </c>
    </row>
    <row r="31" spans="1:1" x14ac:dyDescent="0.25">
      <c r="A31" t="s">
        <v>360</v>
      </c>
    </row>
    <row r="32" spans="1:1" x14ac:dyDescent="0.25">
      <c r="A32" t="s">
        <v>361</v>
      </c>
    </row>
    <row r="33" spans="1:1" x14ac:dyDescent="0.25">
      <c r="A33" t="s">
        <v>365</v>
      </c>
    </row>
    <row r="34" spans="1:1" x14ac:dyDescent="0.25">
      <c r="A34" t="s">
        <v>366</v>
      </c>
    </row>
    <row r="35" spans="1:1" x14ac:dyDescent="0.25">
      <c r="A35" t="s">
        <v>367</v>
      </c>
    </row>
    <row r="36" spans="1:1" x14ac:dyDescent="0.25">
      <c r="A36" t="s">
        <v>368</v>
      </c>
    </row>
    <row r="37" spans="1:1" x14ac:dyDescent="0.25">
      <c r="A37" t="s">
        <v>369</v>
      </c>
    </row>
    <row r="38" spans="1:1" x14ac:dyDescent="0.25">
      <c r="A38" t="s">
        <v>370</v>
      </c>
    </row>
    <row r="39" spans="1:1" x14ac:dyDescent="0.25">
      <c r="A39" t="s">
        <v>371</v>
      </c>
    </row>
    <row r="40" spans="1:1" x14ac:dyDescent="0.25">
      <c r="A40" t="s">
        <v>372</v>
      </c>
    </row>
    <row r="41" spans="1:1" x14ac:dyDescent="0.25">
      <c r="A41" t="s">
        <v>373</v>
      </c>
    </row>
    <row r="42" spans="1:1" x14ac:dyDescent="0.25">
      <c r="A42" t="s">
        <v>374</v>
      </c>
    </row>
    <row r="43" spans="1:1" x14ac:dyDescent="0.25">
      <c r="A43" t="s">
        <v>375</v>
      </c>
    </row>
    <row r="44" spans="1:1" x14ac:dyDescent="0.25">
      <c r="A44" t="s">
        <v>376</v>
      </c>
    </row>
    <row r="45" spans="1:1" x14ac:dyDescent="0.25">
      <c r="A45" t="s">
        <v>377</v>
      </c>
    </row>
    <row r="46" spans="1:1" x14ac:dyDescent="0.25">
      <c r="A46" t="s">
        <v>378</v>
      </c>
    </row>
    <row r="47" spans="1:1" x14ac:dyDescent="0.25">
      <c r="A47" t="s">
        <v>379</v>
      </c>
    </row>
    <row r="48" spans="1:1" x14ac:dyDescent="0.25">
      <c r="A48" t="s">
        <v>380</v>
      </c>
    </row>
    <row r="49" spans="1:1" x14ac:dyDescent="0.25">
      <c r="A49" t="s">
        <v>381</v>
      </c>
    </row>
    <row r="50" spans="1:1" x14ac:dyDescent="0.25">
      <c r="A50" t="s">
        <v>382</v>
      </c>
    </row>
    <row r="51" spans="1:1" x14ac:dyDescent="0.25">
      <c r="A51" t="s">
        <v>383</v>
      </c>
    </row>
    <row r="52" spans="1:1" x14ac:dyDescent="0.25">
      <c r="A52" t="s">
        <v>384</v>
      </c>
    </row>
    <row r="53" spans="1:1" x14ac:dyDescent="0.25">
      <c r="A53" t="s">
        <v>385</v>
      </c>
    </row>
    <row r="54" spans="1:1" x14ac:dyDescent="0.25">
      <c r="A54" t="s">
        <v>386</v>
      </c>
    </row>
    <row r="55" spans="1:1" x14ac:dyDescent="0.25">
      <c r="A55" t="s">
        <v>387</v>
      </c>
    </row>
    <row r="56" spans="1:1" x14ac:dyDescent="0.25">
      <c r="A56" t="s">
        <v>388</v>
      </c>
    </row>
    <row r="57" spans="1:1" x14ac:dyDescent="0.25">
      <c r="A57" t="s">
        <v>389</v>
      </c>
    </row>
    <row r="58" spans="1:1" x14ac:dyDescent="0.25">
      <c r="A58" t="s">
        <v>390</v>
      </c>
    </row>
    <row r="59" spans="1:1" x14ac:dyDescent="0.25">
      <c r="A59" t="s">
        <v>391</v>
      </c>
    </row>
    <row r="60" spans="1:1" x14ac:dyDescent="0.25">
      <c r="A60" t="s">
        <v>392</v>
      </c>
    </row>
    <row r="61" spans="1:1" x14ac:dyDescent="0.25">
      <c r="A61" t="s">
        <v>393</v>
      </c>
    </row>
    <row r="62" spans="1:1" x14ac:dyDescent="0.25">
      <c r="A62" t="s">
        <v>393</v>
      </c>
    </row>
    <row r="63" spans="1:1" x14ac:dyDescent="0.25">
      <c r="A63" t="s">
        <v>393</v>
      </c>
    </row>
    <row r="64" spans="1:1" x14ac:dyDescent="0.25">
      <c r="A64" t="s">
        <v>394</v>
      </c>
    </row>
    <row r="65" spans="1:1" x14ac:dyDescent="0.25">
      <c r="A65" t="s">
        <v>395</v>
      </c>
    </row>
    <row r="66" spans="1:1" x14ac:dyDescent="0.25">
      <c r="A66" t="s">
        <v>396</v>
      </c>
    </row>
    <row r="67" spans="1:1" x14ac:dyDescent="0.25">
      <c r="A67" t="s">
        <v>397</v>
      </c>
    </row>
    <row r="68" spans="1:1" x14ac:dyDescent="0.25">
      <c r="A68" t="s">
        <v>398</v>
      </c>
    </row>
    <row r="69" spans="1:1" x14ac:dyDescent="0.25">
      <c r="A69" t="s">
        <v>399</v>
      </c>
    </row>
    <row r="70" spans="1:1" x14ac:dyDescent="0.25">
      <c r="A70" t="s">
        <v>400</v>
      </c>
    </row>
    <row r="71" spans="1:1" x14ac:dyDescent="0.25">
      <c r="A71" t="s">
        <v>401</v>
      </c>
    </row>
    <row r="72" spans="1:1" x14ac:dyDescent="0.25">
      <c r="A72" t="s">
        <v>402</v>
      </c>
    </row>
    <row r="73" spans="1:1" x14ac:dyDescent="0.25">
      <c r="A73" t="s">
        <v>403</v>
      </c>
    </row>
    <row r="74" spans="1:1" x14ac:dyDescent="0.25">
      <c r="A74" t="s">
        <v>404</v>
      </c>
    </row>
    <row r="75" spans="1:1" x14ac:dyDescent="0.25">
      <c r="A75" t="s">
        <v>405</v>
      </c>
    </row>
    <row r="76" spans="1:1" x14ac:dyDescent="0.25">
      <c r="A76" t="s">
        <v>406</v>
      </c>
    </row>
    <row r="77" spans="1:1" x14ac:dyDescent="0.25">
      <c r="A77" t="s">
        <v>407</v>
      </c>
    </row>
    <row r="78" spans="1:1" x14ac:dyDescent="0.25">
      <c r="A78" t="s">
        <v>408</v>
      </c>
    </row>
    <row r="79" spans="1:1" x14ac:dyDescent="0.25">
      <c r="A79" t="s">
        <v>409</v>
      </c>
    </row>
    <row r="80" spans="1:1" x14ac:dyDescent="0.25">
      <c r="A80" t="s">
        <v>410</v>
      </c>
    </row>
    <row r="81" spans="1:1" x14ac:dyDescent="0.25">
      <c r="A81" t="s">
        <v>411</v>
      </c>
    </row>
    <row r="82" spans="1:1" x14ac:dyDescent="0.25">
      <c r="A82" t="s">
        <v>412</v>
      </c>
    </row>
    <row r="83" spans="1:1" x14ac:dyDescent="0.25">
      <c r="A83" t="s">
        <v>413</v>
      </c>
    </row>
    <row r="84" spans="1:1" x14ac:dyDescent="0.25">
      <c r="A84" t="s">
        <v>414</v>
      </c>
    </row>
    <row r="85" spans="1:1" x14ac:dyDescent="0.25">
      <c r="A85" t="s">
        <v>415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325545373AF7429C682A8902065AFA" ma:contentTypeVersion="16" ma:contentTypeDescription="Create a new document." ma:contentTypeScope="" ma:versionID="63733f954283ed179e420f17767ce573">
  <xsd:schema xmlns:xsd="http://www.w3.org/2001/XMLSchema" xmlns:xs="http://www.w3.org/2001/XMLSchema" xmlns:p="http://schemas.microsoft.com/office/2006/metadata/properties" xmlns:ns2="6d2841a4-3d51-4a73-8a6d-9ab7925a3ac0" xmlns:ns3="13f1bf54-b3b9-4f6e-ab24-51a0268d9c4c" targetNamespace="http://schemas.microsoft.com/office/2006/metadata/properties" ma:root="true" ma:fieldsID="1a88a393afc10e6ce662d66fd2d45a69" ns2:_="" ns3:_="">
    <xsd:import namespace="6d2841a4-3d51-4a73-8a6d-9ab7925a3ac0"/>
    <xsd:import namespace="13f1bf54-b3b9-4f6e-ab24-51a0268d9c4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2841a4-3d51-4a73-8a6d-9ab7925a3a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75edc1e-3c8c-4677-a1ce-bc1d99f214b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3f1bf54-b3b9-4f6e-ab24-51a0268d9c4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849b8c2-d6f1-47a9-8c7f-b86d845bd569}" ma:internalName="TaxCatchAll" ma:showField="CatchAllData" ma:web="13f1bf54-b3b9-4f6e-ab24-51a0268d9c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d2841a4-3d51-4a73-8a6d-9ab7925a3ac0">
      <Terms xmlns="http://schemas.microsoft.com/office/infopath/2007/PartnerControls"/>
    </lcf76f155ced4ddcb4097134ff3c332f>
    <TaxCatchAll xmlns="13f1bf54-b3b9-4f6e-ab24-51a0268d9c4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7C092A-9198-4562-99C5-9BF08E4CF889}"/>
</file>

<file path=customXml/itemProps2.xml><?xml version="1.0" encoding="utf-8"?>
<ds:datastoreItem xmlns:ds="http://schemas.openxmlformats.org/officeDocument/2006/customXml" ds:itemID="{5B3610B4-AC4D-468F-9C76-07E35C1C3C63}">
  <ds:schemaRefs>
    <ds:schemaRef ds:uri="http://purl.org/dc/terms/"/>
    <ds:schemaRef ds:uri="http://schemas.openxmlformats.org/package/2006/metadata/core-properties"/>
    <ds:schemaRef ds:uri="http://schemas.microsoft.com/office/2006/documentManagement/types"/>
    <ds:schemaRef ds:uri="13f1bf54-b3b9-4f6e-ab24-51a0268d9c4c"/>
    <ds:schemaRef ds:uri="http://purl.org/dc/elements/1.1/"/>
    <ds:schemaRef ds:uri="http://schemas.microsoft.com/office/2006/metadata/properties"/>
    <ds:schemaRef ds:uri="http://schemas.microsoft.com/office/infopath/2007/PartnerControls"/>
    <ds:schemaRef ds:uri="6d2841a4-3d51-4a73-8a6d-9ab7925a3ac0"/>
    <ds:schemaRef ds:uri="http://www.w3.org/XML/1998/namespace"/>
    <ds:schemaRef ds:uri="http://purl.org/dc/dcmitype/"/>
  </ds:schemaRefs>
</ds:datastoreItem>
</file>

<file path=customXml/itemProps3.xml><?xml version="1.0" encoding="utf-8"?>
<ds:datastoreItem xmlns:ds="http://schemas.openxmlformats.org/officeDocument/2006/customXml" ds:itemID="{D1297C16-0F29-469F-8FF0-F07684C702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Feature Matrix Scores</vt:lpstr>
      <vt:lpstr>Feature Matrix</vt:lpstr>
      <vt:lpstr>DUX-LL</vt:lpstr>
      <vt:lpstr>DUX-DT</vt:lpstr>
      <vt:lpstr>DUX-TW</vt:lpstr>
      <vt:lpstr>ILS Discovery RFP Criteria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Wood</dc:creator>
  <cp:keywords/>
  <dc:description/>
  <cp:lastModifiedBy>Tara Wood</cp:lastModifiedBy>
  <cp:revision/>
  <dcterms:created xsi:type="dcterms:W3CDTF">2018-12-14T17:24:33Z</dcterms:created>
  <dcterms:modified xsi:type="dcterms:W3CDTF">2022-08-22T19:39:47Z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0x01010069325545373AF7429C682A8902065AFA</vt:lpwstr>
  </property>
  <property fmtid="{D5CDD505-2E9C-101B-9397-08002B2CF9AE}" pid="3" name="AuthorIds_UIVersion_16896">
    <vt:lpwstr>13</vt:lpwstr>
  </property>
  <property fmtid="{D5CDD505-2E9C-101B-9397-08002B2CF9AE}" pid="4" name="AuthorIds_UIVersion_61440">
    <vt:lpwstr>13</vt:lpwstr>
  </property>
  <property fmtid="{D5CDD505-2E9C-101B-9397-08002B2CF9AE}" pid="5" name="AuthorIds_UIVersion_80896">
    <vt:lpwstr>13</vt:lpwstr>
  </property>
</Properties>
</file>